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indimg-my.sharepoint.com/personal/fernando_junior_investminas_mg_gov_br/Documents/Documentos/"/>
    </mc:Choice>
  </mc:AlternateContent>
  <bookViews>
    <workbookView showHorizontalScroll="0" showVerticalScroll="0" xWindow="0" yWindow="0" windowWidth="21600" windowHeight="10530" firstSheet="9" activeTab="15"/>
  </bookViews>
  <sheets>
    <sheet name="Aquis. de Bens e serv. 1º Sem." sheetId="3" state="hidden" r:id="rId1"/>
    <sheet name="Aquis. de bens e serv. 2° sem." sheetId="4" state="hidden" r:id="rId2"/>
    <sheet name="Claudio" sheetId="5" state="hidden" r:id="rId3"/>
    <sheet name="Dispensas - 2024 " sheetId="6" r:id="rId4"/>
    <sheet name="Dispensas Janeiro-2025" sheetId="1" r:id="rId5"/>
    <sheet name="Dispensas Fevereiro-2025" sheetId="7" r:id="rId6"/>
    <sheet name="Dispensas Março-2025" sheetId="8" r:id="rId7"/>
    <sheet name="Dispensas Abril - 2025" sheetId="9" r:id="rId8"/>
    <sheet name="Dispensas Maio - 2025" sheetId="10" r:id="rId9"/>
    <sheet name="Dispensas Junho - 2025" sheetId="11" r:id="rId10"/>
    <sheet name="Dispensas Julho- 2025" sheetId="12" r:id="rId11"/>
    <sheet name="Dispensas Agosto - 2025" sheetId="13" r:id="rId12"/>
    <sheet name="Dispensas Setembro - 2025" sheetId="14" r:id="rId13"/>
    <sheet name="Dispensas Outubro - 2025" sheetId="15" r:id="rId14"/>
    <sheet name="Dispensas Novembro - 2025" sheetId="16" r:id="rId15"/>
    <sheet name="Dispensas Dezembro - 2025" sheetId="17" r:id="rId16"/>
  </sheets>
  <definedNames>
    <definedName name="_xlnm._FilterDatabase" localSheetId="1" hidden="1">'Aquis. de bens e serv. 2° sem.'!$B$3:$I$25</definedName>
    <definedName name="_xlnm._FilterDatabase" localSheetId="2" hidden="1">Claudio!$B$2:$Q$73</definedName>
    <definedName name="_xlnm._FilterDatabase" localSheetId="3" hidden="1">'Dispensas - 2024 '!$A$1:$N$146</definedName>
    <definedName name="_xlnm._FilterDatabase" localSheetId="7" hidden="1">'Dispensas Abril - 2025'!$A$1:$I$3</definedName>
    <definedName name="_xlnm._FilterDatabase" localSheetId="11" hidden="1">'Dispensas Agosto - 2025'!$A$1:$I$1</definedName>
    <definedName name="_xlnm._FilterDatabase" localSheetId="15" hidden="1">'Dispensas Dezembro - 2025'!$A$1:$J$3</definedName>
    <definedName name="_xlnm._FilterDatabase" localSheetId="5" hidden="1">'Dispensas Fevereiro-2025'!$A$1:$I$3</definedName>
    <definedName name="_xlnm._FilterDatabase" localSheetId="4" hidden="1">'Dispensas Janeiro-2025'!$A$1:$I$9</definedName>
    <definedName name="_xlnm._FilterDatabase" localSheetId="10" hidden="1">'Dispensas Julho- 2025'!$A$1:$J$6</definedName>
    <definedName name="_xlnm._FilterDatabase" localSheetId="9" hidden="1">'Dispensas Junho - 2025'!$A$1:$J$2</definedName>
    <definedName name="_xlnm._FilterDatabase" localSheetId="8" hidden="1">'Dispensas Maio - 2025'!$A$1:$J$1</definedName>
    <definedName name="_xlnm._FilterDatabase" localSheetId="6" hidden="1">'Dispensas Março-2025'!$A$1:$I$3</definedName>
    <definedName name="_xlnm._FilterDatabase" localSheetId="14" hidden="1">'Dispensas Novembro - 2025'!$A$1:$I$4</definedName>
    <definedName name="_xlnm._FilterDatabase" localSheetId="13" hidden="1">'Dispensas Outubro - 2025'!$A$1:$J$10</definedName>
    <definedName name="_xlnm._FilterDatabase" localSheetId="12" hidden="1">'Dispensas Setembro - 2025'!$A$1:$J$15</definedName>
    <definedName name="_xlnm.Print_Titles" localSheetId="1">'Aquis. de bens e serv. 2° sem.'!$2:$3</definedName>
    <definedName name="_xlnm.Print_Titles" localSheetId="2">Claudio!$2:$2</definedName>
    <definedName name="_xlnm.Print_Titles" localSheetId="3">'Dispensas - 2024 '!$1:$1</definedName>
    <definedName name="_xlnm.Print_Titles" localSheetId="7">'Dispensas Abril - 2025'!$1:$1</definedName>
    <definedName name="_xlnm.Print_Titles" localSheetId="15">'Dispensas Dezembro - 2025'!$1:$1</definedName>
    <definedName name="_xlnm.Print_Titles" localSheetId="5">'Dispensas Fevereiro-2025'!$1:$1</definedName>
    <definedName name="_xlnm.Print_Titles" localSheetId="4">'Dispensas Janeiro-2025'!$1:$1</definedName>
    <definedName name="_xlnm.Print_Titles" localSheetId="10">'Dispensas Julho- 2025'!$1:$1</definedName>
    <definedName name="_xlnm.Print_Titles" localSheetId="9">'Dispensas Junho - 2025'!$1:$1</definedName>
    <definedName name="_xlnm.Print_Titles" localSheetId="8">'Dispensas Maio - 2025'!$1:$1</definedName>
    <definedName name="_xlnm.Print_Titles" localSheetId="6">'Dispensas Março-2025'!$1:$1</definedName>
    <definedName name="_xlnm.Print_Titles" localSheetId="14">'Dispensas Novembro - 2025'!$1:$1</definedName>
    <definedName name="_xlnm.Print_Titles" localSheetId="13">'Dispensas Outubro - 2025'!$1:$1</definedName>
    <definedName name="_xlnm.Print_Titles" localSheetId="12">'Dispensas Setembro - 2025'!$1:$1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6" l="1"/>
  <c r="N70" i="6" s="1"/>
  <c r="K70" i="6"/>
  <c r="K69" i="6"/>
  <c r="L69" i="6" s="1"/>
  <c r="N69" i="6" s="1"/>
  <c r="K62" i="6"/>
  <c r="K58" i="6"/>
  <c r="L57" i="6"/>
  <c r="K56" i="6"/>
  <c r="K55" i="6"/>
  <c r="N54" i="6"/>
  <c r="K54" i="6"/>
  <c r="K53" i="6"/>
  <c r="K51" i="6"/>
  <c r="L51" i="6" s="1"/>
  <c r="N51" i="6" s="1"/>
  <c r="L49" i="6"/>
  <c r="N49" i="6" s="1"/>
  <c r="K45" i="6"/>
  <c r="L45" i="6" s="1"/>
  <c r="N45" i="6" s="1"/>
  <c r="I44" i="6"/>
  <c r="L44" i="6" s="1"/>
  <c r="N44" i="6" s="1"/>
  <c r="L42" i="6"/>
  <c r="N42" i="6" s="1"/>
  <c r="K41" i="6"/>
  <c r="L41" i="6" s="1"/>
  <c r="N41" i="6" s="1"/>
  <c r="L39" i="6"/>
  <c r="N39" i="6" s="1"/>
  <c r="K39" i="6"/>
  <c r="L38" i="6"/>
  <c r="N38" i="6" s="1"/>
  <c r="K38" i="6"/>
  <c r="M36" i="6"/>
  <c r="L35" i="6"/>
  <c r="N35" i="6" s="1"/>
  <c r="K35" i="6"/>
  <c r="N34" i="6"/>
  <c r="L34" i="6" s="1"/>
  <c r="K34" i="6"/>
  <c r="L33" i="6"/>
  <c r="N33" i="6" s="1"/>
  <c r="L28" i="6"/>
  <c r="N28" i="6" s="1"/>
  <c r="L26" i="6"/>
  <c r="N26" i="6" s="1"/>
  <c r="K25" i="6"/>
  <c r="K24" i="6"/>
  <c r="L23" i="6"/>
  <c r="N23" i="6" s="1"/>
  <c r="L22" i="6"/>
  <c r="N22" i="6" s="1"/>
  <c r="L19" i="6"/>
  <c r="L18" i="6"/>
  <c r="L17" i="6"/>
  <c r="K15" i="6"/>
  <c r="L15" i="6" s="1"/>
  <c r="N15" i="6" s="1"/>
  <c r="L12" i="6"/>
  <c r="N12" i="6" s="1"/>
  <c r="L11" i="6"/>
  <c r="N10" i="6"/>
  <c r="L9" i="6"/>
  <c r="N9" i="6" s="1"/>
  <c r="L7" i="6"/>
  <c r="N7" i="6" s="1"/>
  <c r="K6" i="6"/>
  <c r="K5" i="6"/>
  <c r="K2" i="6"/>
  <c r="G40" i="3"/>
  <c r="I40" i="3" s="1"/>
  <c r="G41" i="3"/>
  <c r="I41" i="3" s="1"/>
  <c r="G36" i="3"/>
  <c r="I36" i="3" s="1"/>
  <c r="G42" i="3"/>
  <c r="I42" i="3" s="1"/>
  <c r="G33" i="3"/>
  <c r="I33" i="3" s="1"/>
  <c r="G39" i="3"/>
  <c r="I39" i="3" s="1"/>
  <c r="G25" i="3"/>
  <c r="I25" i="3" s="1"/>
  <c r="G30" i="3"/>
  <c r="I30" i="3" s="1"/>
  <c r="G27" i="3"/>
  <c r="I27" i="3"/>
  <c r="G32" i="3"/>
  <c r="I32" i="3" s="1"/>
  <c r="G26" i="3"/>
  <c r="I26" i="3" s="1"/>
  <c r="G24" i="3"/>
  <c r="I24" i="3" s="1"/>
  <c r="G22" i="3"/>
  <c r="I22" i="3" s="1"/>
  <c r="I21" i="3"/>
  <c r="G21" i="3"/>
  <c r="F20" i="3"/>
  <c r="G20" i="3" s="1"/>
  <c r="F35" i="3"/>
  <c r="G35" i="3" s="1"/>
  <c r="F18" i="3"/>
  <c r="G18" i="3" s="1"/>
  <c r="G16" i="3"/>
  <c r="I16" i="3" s="1"/>
  <c r="G15" i="3"/>
  <c r="I15" i="3" s="1"/>
  <c r="G14" i="3"/>
  <c r="I14" i="3" s="1"/>
  <c r="G17" i="3"/>
  <c r="I17" i="3" s="1"/>
  <c r="I38" i="3"/>
  <c r="G38" i="3"/>
  <c r="I31" i="3"/>
  <c r="F31" i="3"/>
  <c r="I19" i="3"/>
  <c r="F19" i="3"/>
  <c r="I11" i="3"/>
  <c r="G11" i="3"/>
  <c r="G9" i="3"/>
  <c r="I9" i="3" s="1"/>
  <c r="F13" i="3"/>
  <c r="G13" i="3" s="1"/>
  <c r="G8" i="3"/>
  <c r="I8" i="3" s="1"/>
  <c r="G12" i="3"/>
  <c r="I12" i="3" s="1"/>
  <c r="G10" i="3"/>
  <c r="F7" i="3"/>
  <c r="G7" i="3" s="1"/>
  <c r="I5" i="3"/>
  <c r="G4" i="3"/>
  <c r="G6" i="3"/>
  <c r="N53" i="6" l="1"/>
  <c r="L53" i="6"/>
  <c r="N55" i="6"/>
  <c r="L55" i="6"/>
  <c r="M73" i="5"/>
  <c r="J73" i="5"/>
  <c r="M72" i="5"/>
  <c r="O72" i="5" s="1"/>
  <c r="M71" i="5"/>
  <c r="O71" i="5" s="1"/>
  <c r="M70" i="5"/>
  <c r="M69" i="5"/>
  <c r="M68" i="5"/>
  <c r="M67" i="5"/>
  <c r="M66" i="5"/>
  <c r="O66" i="5" s="1"/>
  <c r="M65" i="5"/>
  <c r="O65" i="5" s="1"/>
  <c r="M64" i="5"/>
  <c r="O64" i="5" s="1"/>
  <c r="M63" i="5"/>
  <c r="O63" i="5" s="1"/>
  <c r="M62" i="5"/>
  <c r="O62" i="5" s="1"/>
  <c r="M61" i="5"/>
  <c r="O61" i="5" s="1"/>
  <c r="M60" i="5"/>
  <c r="M59" i="5"/>
  <c r="O59" i="5" s="1"/>
  <c r="M58" i="5"/>
  <c r="O58" i="5" s="1"/>
  <c r="M57" i="5"/>
  <c r="O57" i="5" s="1"/>
  <c r="M56" i="5"/>
  <c r="O56" i="5" s="1"/>
  <c r="M55" i="5"/>
  <c r="O55" i="5" s="1"/>
  <c r="M54" i="5"/>
  <c r="O54" i="5" s="1"/>
  <c r="M53" i="5"/>
  <c r="O53" i="5" s="1"/>
  <c r="M52" i="5"/>
  <c r="O52" i="5" s="1"/>
  <c r="M51" i="5"/>
  <c r="O51" i="5" s="1"/>
  <c r="M50" i="5"/>
  <c r="M49" i="5"/>
  <c r="M48" i="5"/>
  <c r="O48" i="5" s="1"/>
  <c r="M47" i="5"/>
  <c r="O47" i="5" s="1"/>
  <c r="M46" i="5"/>
  <c r="M45" i="5"/>
  <c r="O45" i="5" s="1"/>
  <c r="M44" i="5"/>
  <c r="O44" i="5" s="1"/>
  <c r="M43" i="5"/>
  <c r="O43" i="5" s="1"/>
  <c r="M42" i="5"/>
  <c r="M41" i="5"/>
  <c r="M40" i="5"/>
  <c r="O40" i="5" s="1"/>
  <c r="M39" i="5"/>
  <c r="O39" i="5" s="1"/>
  <c r="M38" i="5"/>
  <c r="O38" i="5" s="1"/>
  <c r="M37" i="5"/>
  <c r="O37" i="5" s="1"/>
  <c r="M36" i="5"/>
  <c r="O36" i="5" s="1"/>
  <c r="M35" i="5"/>
  <c r="O35" i="5" s="1"/>
  <c r="M34" i="5"/>
  <c r="M33" i="5"/>
  <c r="M32" i="5"/>
  <c r="O32" i="5" s="1"/>
  <c r="M31" i="5"/>
  <c r="O31" i="5" s="1"/>
  <c r="M30" i="5"/>
  <c r="O30" i="5" s="1"/>
  <c r="M29" i="5"/>
  <c r="O29" i="5" s="1"/>
  <c r="M28" i="5"/>
  <c r="O28" i="5" s="1"/>
  <c r="M27" i="5"/>
  <c r="O27" i="5" s="1"/>
  <c r="M26" i="5"/>
  <c r="O26" i="5" s="1"/>
  <c r="L25" i="5"/>
  <c r="M24" i="5"/>
  <c r="O24" i="5" s="1"/>
  <c r="M22" i="5"/>
  <c r="M21" i="5"/>
  <c r="O21" i="5" s="1"/>
  <c r="M20" i="5"/>
  <c r="O20" i="5" s="1"/>
  <c r="M19" i="5"/>
  <c r="M18" i="5"/>
  <c r="M17" i="5"/>
  <c r="M16" i="5"/>
  <c r="M15" i="5"/>
  <c r="M14" i="5"/>
  <c r="M13" i="5"/>
  <c r="M12" i="5"/>
  <c r="M11" i="5"/>
  <c r="M10" i="5"/>
  <c r="O10" i="5" s="1"/>
  <c r="M9" i="5"/>
  <c r="O9" i="5" s="1"/>
  <c r="M8" i="5"/>
  <c r="O8" i="5" s="1"/>
  <c r="M7" i="5"/>
  <c r="O7" i="5" s="1"/>
  <c r="M6" i="5"/>
  <c r="O6" i="5" s="1"/>
  <c r="M5" i="5"/>
  <c r="O5" i="5" s="1"/>
  <c r="M4" i="5"/>
  <c r="O4" i="5" s="1"/>
  <c r="M3" i="5"/>
  <c r="O3" i="5" s="1"/>
  <c r="O69" i="5" l="1"/>
  <c r="O11" i="5"/>
  <c r="O33" i="5"/>
  <c r="O41" i="5"/>
  <c r="O49" i="5"/>
  <c r="O67" i="5"/>
  <c r="O73" i="5" l="1"/>
  <c r="G23" i="3"/>
  <c r="I23" i="3"/>
</calcChain>
</file>

<file path=xl/sharedStrings.xml><?xml version="1.0" encoding="utf-8"?>
<sst xmlns="http://schemas.openxmlformats.org/spreadsheetml/2006/main" count="2112" uniqueCount="1167">
  <si>
    <t>RELAÇÃO DAS AQUISIÇÕES DE BENS E SERVIÇOS - 1º SEMESTRE DE 2024</t>
  </si>
  <si>
    <t>Data do Pagamento</t>
  </si>
  <si>
    <t>Identificação do Bem Comprado</t>
  </si>
  <si>
    <t>Nome do Fornecedor</t>
  </si>
  <si>
    <t>Quant.</t>
  </si>
  <si>
    <t>Valor Unitário</t>
  </si>
  <si>
    <t>Valor Unit. X Quant.</t>
  </si>
  <si>
    <t>Frete</t>
  </si>
  <si>
    <t>Total</t>
  </si>
  <si>
    <t>Nº Dispensa</t>
  </si>
  <si>
    <t>Aquisição de garrafa de café.</t>
  </si>
  <si>
    <t>Magazine Luiza</t>
  </si>
  <si>
    <t>Aquisição de uma unidade de SSD M.2</t>
  </si>
  <si>
    <t>Raicrom Comércio e Prestação de Serviços de produtos de Informática LTDA</t>
  </si>
  <si>
    <t>Impressão do guia de atração de municípios.</t>
  </si>
  <si>
    <t>Artes Gráficas Formato</t>
  </si>
  <si>
    <t>Envelopes</t>
  </si>
  <si>
    <t>Grafinorte</t>
  </si>
  <si>
    <t>Contratação de curso</t>
  </si>
  <si>
    <t>Tcs Brasil Serviços Ltda.</t>
  </si>
  <si>
    <t xml:space="preserve">Curso de Formação para Conselheiros da Administração </t>
  </si>
  <si>
    <t>Instituto Brasileiro de Governança Corporativa</t>
  </si>
  <si>
    <t>Seguro Viagem</t>
  </si>
  <si>
    <t>Assit Card</t>
  </si>
  <si>
    <t>Consultoria para a geração de leads</t>
  </si>
  <si>
    <t>Research Consultants International</t>
  </si>
  <si>
    <t xml:space="preserve">Renovação com da Assoc. Waipa </t>
  </si>
  <si>
    <t>World Association Of Investment Promotion Agencies</t>
  </si>
  <si>
    <t>Folders de resultado 2023</t>
  </si>
  <si>
    <t>Rona Editora Ltda.</t>
  </si>
  <si>
    <t>Contratação da ADIMIB</t>
  </si>
  <si>
    <t>Agência para o Desenvolvimento e Inovação do Setor Mineral Brasileiro (ADIMB)</t>
  </si>
  <si>
    <t>Renovação plano de hospedagem site</t>
  </si>
  <si>
    <t>Task Software Ltda - Epp</t>
  </si>
  <si>
    <t>Contratação de plataforma on-line</t>
  </si>
  <si>
    <t>Bubble Group, Inc</t>
  </si>
  <si>
    <t>Curso de Gestão e Fisc. de Contratos</t>
  </si>
  <si>
    <t>Zenite Informação e Consultoria S/A</t>
  </si>
  <si>
    <t>Impressão de brochura Minas Gerais</t>
  </si>
  <si>
    <t>Cartões de Visita</t>
  </si>
  <si>
    <t>Quick Gráfica - Alex Tulio Andrade Carvalho</t>
  </si>
  <si>
    <t>Gráfica Central Editora e Digital Ltda</t>
  </si>
  <si>
    <t>Aquisição de domínio Internacional</t>
  </si>
  <si>
    <t>Dlocal Brasil Pagametos Ltda(Godaddy)</t>
  </si>
  <si>
    <t>Aquisição de plano de hospedagem de site referente ao futuro site investminastur.mg.gov.br</t>
  </si>
  <si>
    <t>Associação ao Instituto Brasileiro de Governança Corporativa.</t>
  </si>
  <si>
    <t xml:space="preserve"> Instituto Brasileiro de Governança Corporativa.</t>
  </si>
  <si>
    <t>Renovação de plano de hospedagem de site - lithiumvalleybrazil.com.br</t>
  </si>
  <si>
    <t xml:space="preserve">Aquisição de SSD 480 GB </t>
  </si>
  <si>
    <t>Amazon</t>
  </si>
  <si>
    <t>Ovos de chocolate</t>
  </si>
  <si>
    <t>Aiala Comercio de Alimentos Ltda</t>
  </si>
  <si>
    <t>Aquisição de Livros</t>
  </si>
  <si>
    <t>Amazon Servicos De Varejo Do Brasil Ltda</t>
  </si>
  <si>
    <t>Kairos Comunicaão e Gráfica Digital Eireli</t>
  </si>
  <si>
    <t>Cartões tamanho A5</t>
  </si>
  <si>
    <t>Qualycopias Sistemas Repograficos e Editora Ltda.</t>
  </si>
  <si>
    <t>Aquisição de SSD SATA III M.2</t>
  </si>
  <si>
    <t>Hub Instituição de Pagamento (Kabum)</t>
  </si>
  <si>
    <t>Impressão da versão 2022 Guia de Municipio</t>
  </si>
  <si>
    <t>Aquisição de créditos para estacionamento rotativo.</t>
  </si>
  <si>
    <t>Empresa De Informatica E Informacao Do Municipio De Belo Horizonte S/A - Prodabel</t>
  </si>
  <si>
    <t>Crachás persoalizados com cordão</t>
  </si>
  <si>
    <t>Aquisição de SSD 480 GB</t>
  </si>
  <si>
    <t>Aquisição de Certificado Digital SSL/TLS.</t>
  </si>
  <si>
    <t>Brhost Serviços Digitais Ltda</t>
  </si>
  <si>
    <t>Allianz Seguros</t>
  </si>
  <si>
    <t>1.488,35</t>
  </si>
  <si>
    <t>0,00</t>
  </si>
  <si>
    <t>Assinatura de Notícias de Mineração</t>
  </si>
  <si>
    <t xml:space="preserve">ASPERMONT BRASIL PROVEDORA DE INFOR </t>
  </si>
  <si>
    <t>R$ 4.795,00</t>
  </si>
  <si>
    <t>R$ 0,00</t>
  </si>
  <si>
    <t>Parafusadeira de prescisão</t>
  </si>
  <si>
    <t xml:space="preserve">Vacinas Contra Gripe 2024 </t>
  </si>
  <si>
    <t>Maximune</t>
  </si>
  <si>
    <t>5625,</t>
  </si>
  <si>
    <t>5.625,00</t>
  </si>
  <si>
    <t>Aquisição de 100 (cem) kits mineiros</t>
  </si>
  <si>
    <t>AIALA COMERCIO DE ALIMENTOS LTDA</t>
  </si>
  <si>
    <t>35,00</t>
  </si>
  <si>
    <t>3.500,00</t>
  </si>
  <si>
    <t>Guia Transição Energética</t>
  </si>
  <si>
    <t>Gráfica Policor</t>
  </si>
  <si>
    <t>16,72</t>
  </si>
  <si>
    <t>8360,00</t>
  </si>
  <si>
    <t xml:space="preserve"> RELAÇÃO DAS AQUISIÇÕES DE BENS E SERVIÇOS - 2º SEMESTRE DE 2024</t>
  </si>
  <si>
    <t>Nome Constante na Capa do Processo</t>
  </si>
  <si>
    <t>Data de entrada no Apolo</t>
  </si>
  <si>
    <t>Área solicitante</t>
  </si>
  <si>
    <t>Classe/Objeto</t>
  </si>
  <si>
    <t>Detalhamento do objeto</t>
  </si>
  <si>
    <t>Empresa</t>
  </si>
  <si>
    <t>Valor Estimado</t>
  </si>
  <si>
    <t>Valor unitário</t>
  </si>
  <si>
    <t>Valor da compra</t>
  </si>
  <si>
    <t>Técnico Responsável</t>
  </si>
  <si>
    <t>Status/Observação.</t>
  </si>
  <si>
    <t>Certificado Digital SSL/TLS</t>
  </si>
  <si>
    <t>GGTI</t>
  </si>
  <si>
    <t>certificado digital</t>
  </si>
  <si>
    <t>Falcon Certificados Digitais</t>
  </si>
  <si>
    <t>Sílvia</t>
  </si>
  <si>
    <t>Processo SEI: 5130.01.0000044/2022-17</t>
  </si>
  <si>
    <t>Adesivo de Parede</t>
  </si>
  <si>
    <t>GCSI</t>
  </si>
  <si>
    <t>Serviço de impressão - adesivo de parede</t>
  </si>
  <si>
    <t>Plotacad Impressão Digital LTDA</t>
  </si>
  <si>
    <t xml:space="preserve">Processo SEI: 5130.01.0000080/2022-15 </t>
  </si>
  <si>
    <t>Aquisição de seguro viagem</t>
  </si>
  <si>
    <t>GIM</t>
  </si>
  <si>
    <t>Seguro viagem para Breno e Caio</t>
  </si>
  <si>
    <t>Assist Card</t>
  </si>
  <si>
    <t>Processo SEI: 5130.01.0000083/2022-31</t>
  </si>
  <si>
    <t>GEAF</t>
  </si>
  <si>
    <t>Aquisição de seguro viagem anual</t>
  </si>
  <si>
    <t>Aquisição de seguro viagem anual Henrique e Lucas Freire</t>
  </si>
  <si>
    <t>2.756.96</t>
  </si>
  <si>
    <t>Processo SEI: 5130.01.0000165/2022-48</t>
  </si>
  <si>
    <t>Contratação de Serviços de Tradução português/inglês</t>
  </si>
  <si>
    <t>MARK CHRISTOPHER THOMPSON</t>
  </si>
  <si>
    <t>Processo SEI: 5130.01.0000081/2022-85</t>
  </si>
  <si>
    <t>ENVELOPE CARTA 11X32 COMUM</t>
  </si>
  <si>
    <t>Artes Gráfica Formato</t>
  </si>
  <si>
    <t>Claudio</t>
  </si>
  <si>
    <t>Proceso SEI:  5130.01.0000056/2022-81</t>
  </si>
  <si>
    <t>Contratação de serviço de apoio logístico</t>
  </si>
  <si>
    <t>Serviço de apoio logístico terrestre</t>
  </si>
  <si>
    <t>RAIDHO VIAGENS TURISMO</t>
  </si>
  <si>
    <t>Processo SEI: 5130.01.0000077/2022-96</t>
  </si>
  <si>
    <t>Aquisição de kits de Tigela - Brinde</t>
  </si>
  <si>
    <t>brinde</t>
  </si>
  <si>
    <t xml:space="preserve">CENTRO DE ARTESANATO MINEIRO – CEART </t>
  </si>
  <si>
    <t>Processo SEI: 5130.01.0000093/2022-52</t>
  </si>
  <si>
    <t>kit de Brinde Corporativo</t>
  </si>
  <si>
    <t>Mouse Pad</t>
  </si>
  <si>
    <t>Lunique Comercial Eireli</t>
  </si>
  <si>
    <t>Processo SEI: 5130.01.0000090/2022-36</t>
  </si>
  <si>
    <t>caneta metálica</t>
  </si>
  <si>
    <t>caderno de capa dura</t>
  </si>
  <si>
    <t>caixa personalizada</t>
  </si>
  <si>
    <t>caneca cerâmica</t>
  </si>
  <si>
    <t>cordão para crachá</t>
  </si>
  <si>
    <t>Squeeze</t>
  </si>
  <si>
    <t>Porta Cartões</t>
  </si>
  <si>
    <t xml:space="preserve">Personificação </t>
  </si>
  <si>
    <t>Renovação de Seguro D&amp;O</t>
  </si>
  <si>
    <t>DGNN</t>
  </si>
  <si>
    <t xml:space="preserve">Seguro D&amp;O </t>
  </si>
  <si>
    <t>Austral Seguradora AS</t>
  </si>
  <si>
    <t>Processo SEI:5130.01.0000098/2021-17
não foi feita dispensa, pagou avulso</t>
  </si>
  <si>
    <t>Contratação de Serviço de Fornecimento de Estatísticas</t>
  </si>
  <si>
    <t>Serviço de estatísticas</t>
  </si>
  <si>
    <t>STATISTA INC.</t>
  </si>
  <si>
    <t>Fernando</t>
  </si>
  <si>
    <t>Proceso SEI:5130.01.0000374/2021-34</t>
  </si>
  <si>
    <t> IMPRESSÃO DA VERSÃO 2022 DO GUIA DE ATRAÇÃO DE INVESTIMENTOS PARA MUNICÍPIOS</t>
  </si>
  <si>
    <t>Serviços de impressão / Guia de atração de Investimentos para Municípios</t>
  </si>
  <si>
    <t xml:space="preserve">  Guia de atração de Investimentos para Municípios (Versão 2022)</t>
  </si>
  <si>
    <t>Gráfica formato</t>
  </si>
  <si>
    <t>Processo SEI: 5130.01.0000146/2022-76</t>
  </si>
  <si>
    <t>Serviço de elaboração do SPED ECF de 2021</t>
  </si>
  <si>
    <t>GEAP</t>
  </si>
  <si>
    <t>Renovação da associação com IEDC</t>
  </si>
  <si>
    <t>Associação de Classe</t>
  </si>
  <si>
    <t>Associação por 1 ano IEDC</t>
  </si>
  <si>
    <t xml:space="preserve">INTERNATIONAL ECONOMIC DEVELOPMENT
COUNCIL
</t>
  </si>
  <si>
    <t>Concluído. Processo salvo no SEI 5130.01.0000078/2022-69</t>
  </si>
  <si>
    <t xml:space="preserve">Aquisição de cartões de visita para os novos assessores.
</t>
  </si>
  <si>
    <t>SERVIÇOS REPROGRÁFICOS</t>
  </si>
  <si>
    <t>Kairós Comunicação e Gráfica Digital EIRELI</t>
  </si>
  <si>
    <t>AQUISIÇÃO DE SEGURO VIAGEM</t>
  </si>
  <si>
    <t xml:space="preserve">Seguro viagem para Bárbara </t>
  </si>
  <si>
    <t>Processo Salvo no SEI 5130.01.0000191/2022-25</t>
  </si>
  <si>
    <t>Assinatura digital valor econômico</t>
  </si>
  <si>
    <t>Assinaturas de publicações</t>
  </si>
  <si>
    <t>Assinaturas de  4 publicações do jornal Valor Econômico</t>
  </si>
  <si>
    <t>Editora Globo AS</t>
  </si>
  <si>
    <t xml:space="preserve">Pago por cartão de crédito corporativo da Isabela. Processo salvo no SEI: 5130.01.0000088/2022-90 </t>
  </si>
  <si>
    <t>Aquisição de envelopes tipo saco para correspondência.</t>
  </si>
  <si>
    <t xml:space="preserve">Envelope para correspondência </t>
  </si>
  <si>
    <t>Processo Salvo no SEI5130.01.0000040/2022-28</t>
  </si>
  <si>
    <t>Aquisição de Headset</t>
  </si>
  <si>
    <t>Aquisição de 70 headsets</t>
  </si>
  <si>
    <t xml:space="preserve">B2W COMPANHIA DIGITAL (AMERICANAS)   </t>
  </si>
  <si>
    <t xml:space="preserve"> 
10.883,60</t>
  </si>
  <si>
    <t xml:space="preserve">Processo salvo no SEI: 5130.01.0000327/2021-42 </t>
  </si>
  <si>
    <t>CONTRATAÇÃO DE SERVIÇOS DE TRADUÇÃO</t>
  </si>
  <si>
    <t>Serviços de tradução português/inglês</t>
  </si>
  <si>
    <t>serviços de tradução de trabalhos rotineiros</t>
  </si>
  <si>
    <t>Sílvia/Fernando</t>
  </si>
  <si>
    <t>01/04/22 publicou o contrato. Processo salvo no SEI: 5130.01.0000060/2022-70</t>
  </si>
  <si>
    <t>GJEUR</t>
  </si>
  <si>
    <t>e pedido de nulidade da marca InvestMG
apresentada pelo Banco BMG</t>
  </si>
  <si>
    <t>e pedido de nulidade da marca InvestMG apresentada pelo Banco BMG</t>
  </si>
  <si>
    <t>Instituto de Propriedade Industrial - INPI</t>
  </si>
  <si>
    <t>sílvia</t>
  </si>
  <si>
    <t>Não é um processo de dispensa. Processo salvo no SEI: 5130.01.0000199/2020-09</t>
  </si>
  <si>
    <t>Assessoria de Negócios Internacionais</t>
  </si>
  <si>
    <t>GAAB</t>
  </si>
  <si>
    <t>Assessoria de Negócios Internacionais, realização de evento de networking no Canadá.</t>
  </si>
  <si>
    <t xml:space="preserve">CAMARA DE COMERCIO BRASIL CANADA  </t>
  </si>
  <si>
    <t>Virou contrato. Processo salvo no SEI: 5130.01.0000166/2022-21</t>
  </si>
  <si>
    <t>Impressão de folders</t>
  </si>
  <si>
    <t>Impressão de 100 folders de mineração e 200 de why Minas Gerais</t>
  </si>
  <si>
    <t xml:space="preserve">REDE EDITORA GRAFICA LTDA </t>
  </si>
  <si>
    <t>Processo salvo no SEI: 5130.01.0000206/2022-08</t>
  </si>
  <si>
    <t>INSCRIÇÃO EM PREMIAÇÃO NO IEDC</t>
  </si>
  <si>
    <t>INTERNATIONAL ECONOMIC DEVELOPMENT COUNCIL (IEDC).</t>
  </si>
  <si>
    <t>Processo salvo no SEI: 5130.01.0000141/2022-17</t>
  </si>
  <si>
    <t>RENOVAÇÃO DE SEGURO D&amp;O</t>
  </si>
  <si>
    <t>Renovação de seguro D&amp;O</t>
  </si>
  <si>
    <t>Renovação Seguro D&amp;O para um mês</t>
  </si>
  <si>
    <t>AUSTRAL SEGURADORA AS</t>
  </si>
  <si>
    <t>Processo salvo no SEI: 5130.01.0000098/2021-17</t>
  </si>
  <si>
    <t>CRIADOR E EDITOR DE SITES EM HTLM5</t>
  </si>
  <si>
    <t>Dlocal Brasil Pagamentos Ltda/Wix.com</t>
  </si>
  <si>
    <t>Processo Salvo no SEI: 5130.01.0000162/2022-32</t>
  </si>
  <si>
    <t>Curso de Compliance</t>
  </si>
  <si>
    <t>GJUR</t>
  </si>
  <si>
    <t>Curso de Compliance, Fellipe Vasques</t>
  </si>
  <si>
    <t>KPMG Assessores LTDA</t>
  </si>
  <si>
    <t>Não houve um processo de dispensa. Processo salvo no SEI: 5130.01.0000115/2022-40</t>
  </si>
  <si>
    <t>Impressão de 30 (trinta) folders para energia</t>
  </si>
  <si>
    <t>REDE EDITORA LTDA</t>
  </si>
  <si>
    <t xml:space="preserve">Sílvia </t>
  </si>
  <si>
    <t>Processo salvo no SEI: 5130.01.0000157/2022-70</t>
  </si>
  <si>
    <t>Aquisição de vacina antigripal</t>
  </si>
  <si>
    <t>Aquisiçao de 49 vacinas e taxa de coleta</t>
  </si>
  <si>
    <t xml:space="preserve">PATOLOGIA CLÍNICA DR GERALDO LUSTOSA CABRAL LTDA </t>
  </si>
  <si>
    <t>Processo salvo no SEI: 5130.01.0000143/2022-60</t>
  </si>
  <si>
    <t>Material de escritório</t>
  </si>
  <si>
    <t>Aquisição de bobina de plástico bolha e papel kraft</t>
  </si>
  <si>
    <t>Aquisição de bobina de papel kraft</t>
  </si>
  <si>
    <t>Panamericana Sup. Para Informática LTDA</t>
  </si>
  <si>
    <t>Processo salvo no SEI: 5130.01.0000255/2022-43</t>
  </si>
  <si>
    <t>Bobina de plástico bolha</t>
  </si>
  <si>
    <t>Impressão de Ebooks</t>
  </si>
  <si>
    <t>5130.01.0000246/2022-92</t>
  </si>
  <si>
    <t>RENOVAÇÃO DO SEGURO D&amp;O</t>
  </si>
  <si>
    <t>Seguro D&amp;O, vigência de um ano</t>
  </si>
  <si>
    <t>Processo SEI: 5130.01.0000187/2022-36</t>
  </si>
  <si>
    <t>Auditoria Externa</t>
  </si>
  <si>
    <t>Auditoria Externa ano base 2021</t>
  </si>
  <si>
    <t>MATTOSO &amp; MENDES AUDITORES INDEPENDENTES</t>
  </si>
  <si>
    <t>Virou contrato. Processo salvo no SEI: 5130.01.0000122/2022-45</t>
  </si>
  <si>
    <t>CODIFICADOR P TRANS. DE EVENTOS  YOUTUBE</t>
  </si>
  <si>
    <t>renovação de ferramenta codificador para transmissão de eventos em tempo real pelo YouTube, pelo prazo de doze meses.</t>
  </si>
  <si>
    <t xml:space="preserve">STREAMYARD, INC. </t>
  </si>
  <si>
    <t>Processo SEI:5130.01.0000106/2022-89.</t>
  </si>
  <si>
    <t>Aquisição de licença de antivírus</t>
  </si>
  <si>
    <t>GPTI</t>
  </si>
  <si>
    <t>Licenças Antivírus</t>
  </si>
  <si>
    <t>70 licenças antivírus para os notebooks do Indi</t>
  </si>
  <si>
    <t>SOLO NETWORK BRASIL LTDA</t>
  </si>
  <si>
    <t>Processo salvo no SEI: 5130.01.0000251/2022-54</t>
  </si>
  <si>
    <t>Solicitação Treinamento Forum E-commerce Brasil</t>
  </si>
  <si>
    <t>GCCSS</t>
  </si>
  <si>
    <t>Treinamento</t>
  </si>
  <si>
    <t xml:space="preserve">Solicitação Treinamento Forum E-commerce Brasil empregada Larissa </t>
  </si>
  <si>
    <t>IMASTERS FFPA INFORMÁTICA LTDA</t>
  </si>
  <si>
    <t>Pagamento avulso. Process salvo no SEI: 5130.01.0000273/2022-42</t>
  </si>
  <si>
    <t>Aquisições de Cartões de Visita</t>
  </si>
  <si>
    <t xml:space="preserve">Aquisição de cartão de visita </t>
  </si>
  <si>
    <t xml:space="preserve">Aquisição de cartão de visita para Joao Paulo </t>
  </si>
  <si>
    <t xml:space="preserve">KAIRÓS COMUNICAÇÃO E GRÁFICA DIGITAL EIRELI </t>
  </si>
  <si>
    <t>Processo salvo no SEI: 5130.01.0000210/2022-94</t>
  </si>
  <si>
    <t>Aquisição de cartão de visita para e Ailton</t>
  </si>
  <si>
    <t>Renovação da associação com a Waipa</t>
  </si>
  <si>
    <t>Renovação da Associação por mais 12 meses</t>
  </si>
  <si>
    <t>World Association Of  Investment Promotion Agencies</t>
  </si>
  <si>
    <t>Processo salvo no SEI: 5130.01.0000123/2022-18</t>
  </si>
  <si>
    <t>Renovação da associação com ACMinas</t>
  </si>
  <si>
    <t>Renovação por mais 12 meses</t>
  </si>
  <si>
    <t>Associação Comercial de Minas - ACMinas</t>
  </si>
  <si>
    <t>Processo salvo no SEI: 5130.01.0000316/2022-45</t>
  </si>
  <si>
    <t>Aquisição de canal de denúncias</t>
  </si>
  <si>
    <t>GEJUR</t>
  </si>
  <si>
    <t>Canal de Denúncias</t>
  </si>
  <si>
    <t>Canal de denúnicias por 24 meses</t>
  </si>
  <si>
    <t xml:space="preserve">CONTATO SEGURO PREVENÇÃO DE RISCOS EMPRESARIAIS LTDA </t>
  </si>
  <si>
    <t>Virou contrato. Processo salvo no SEI: 5130.01.0000307/2022-94</t>
  </si>
  <si>
    <t>Treinamento Meire</t>
  </si>
  <si>
    <t>Treinamento de curso de audi II para empregada Meire</t>
  </si>
  <si>
    <t>Instituto dos Auditores Internos do Brasil</t>
  </si>
  <si>
    <t>Pagamento Avulso, não foi um processo de dispensa 5130.01.0000304/2022-78</t>
  </si>
  <si>
    <t>Aquisição de placa homenagem</t>
  </si>
  <si>
    <t>DPR</t>
  </si>
  <si>
    <t>Placa de Homenagem</t>
  </si>
  <si>
    <t>placa de homenagem para entrega ao colaborador Cláudio Luís</t>
  </si>
  <si>
    <t>CR Placas</t>
  </si>
  <si>
    <t>Processo salvo no SEI: 5130.01.0000334/2022-44</t>
  </si>
  <si>
    <t>brinde corporativo</t>
  </si>
  <si>
    <t>200 kits de brinde corporativo</t>
  </si>
  <si>
    <t>Processo Salvo no SEI: 5130.01.0000328/2022-12</t>
  </si>
  <si>
    <t>Contratação de Banco de Imagens Digitais</t>
  </si>
  <si>
    <t>Bando de imagens digitais</t>
  </si>
  <si>
    <t>600 imagens digitais</t>
  </si>
  <si>
    <t>EASYPIX BRASIL COMÉRCIO E PROD. FOTOGRÁFICAS LTDA</t>
  </si>
  <si>
    <t>Processo salvo no SEI: 5130.01.0000309/2022-40</t>
  </si>
  <si>
    <t>Contratação de Serviços de Tradução</t>
  </si>
  <si>
    <t>Serviços de tradução português/espanhol</t>
  </si>
  <si>
    <t>Serviços de tradução português/espanhol, versão</t>
  </si>
  <si>
    <t>DANIEL ALFONSO LEON 70155958186</t>
  </si>
  <si>
    <t>Sílivia/Fernando</t>
  </si>
  <si>
    <t>Virou contrato. Processo salvo no SEI:  5130.01.0000346/2022-11</t>
  </si>
  <si>
    <t>Registro de domínios</t>
  </si>
  <si>
    <t>Registro de domínios nacional</t>
  </si>
  <si>
    <t xml:space="preserve">ENDURANCE GROUP BRASIL HOSPEDAGEM DE SITES LTDA </t>
  </si>
  <si>
    <t>Processo salvo no SEI: 5130.01.0000373/2022-58</t>
  </si>
  <si>
    <t xml:space="preserve">Registro de dois domínios - internacional </t>
  </si>
  <si>
    <t>Aquisição de Cartão de visita</t>
  </si>
  <si>
    <t>Cartão de visita</t>
  </si>
  <si>
    <t>Cartões de Visita para o diretor Gutavo Garcia</t>
  </si>
  <si>
    <t>Alex Túlio Andrade Carvalho</t>
  </si>
  <si>
    <t>Processo salvo no SEI: 5130.01.0000297/2022-73</t>
  </si>
  <si>
    <t>Aquisição de cabo HDMI X DVI</t>
  </si>
  <si>
    <t>Cabos HDMI x DVI</t>
  </si>
  <si>
    <t>Magalu Pagamentos ltda</t>
  </si>
  <si>
    <t>Processo salvo no SEI: 5130.01.0000449/2022-43</t>
  </si>
  <si>
    <t>Renovação de Hospedagem de Sites</t>
  </si>
  <si>
    <t>renovação do plano anual de hospedagem de site (Hospedagem - Básico) referente aos sites mantidos pela Invest Minas</t>
  </si>
  <si>
    <t>TASK SOFTWARE LTDA.</t>
  </si>
  <si>
    <t>Processo salvo no SEI: 5130.01.0000466/2022-69</t>
  </si>
  <si>
    <t>KIT CACHAÇA BRINDE</t>
  </si>
  <si>
    <t>RAFAEL LIMA ARAUJO LTDA</t>
  </si>
  <si>
    <t>Processo salvo no SEI: 5130.01.0000455/2022-75</t>
  </si>
  <si>
    <t>Aquisição de Ring Light</t>
  </si>
  <si>
    <t>Processo salvo no SEI: 5130.01.0000470/2022-58</t>
  </si>
  <si>
    <t>Aquisição de Água Mineral</t>
  </si>
  <si>
    <t>PLANETA COMERCIO DISTRIBUICAO</t>
  </si>
  <si>
    <t>Processo salvo no SEI: 5130.01.0000451/2022-86</t>
  </si>
  <si>
    <t>SACOLAS E PASTAS TIMBRADAS</t>
  </si>
  <si>
    <t>SACOLOAS TIMBRADAS</t>
  </si>
  <si>
    <t>Artes Gráficas Formato Ltda</t>
  </si>
  <si>
    <t>Processo salvo no SEI: 5130.01.0000414/2022-18</t>
  </si>
  <si>
    <t>Pastas timbradas</t>
  </si>
  <si>
    <t>Aquisição de cartão de visita</t>
  </si>
  <si>
    <t xml:space="preserve">Cartão de visita </t>
  </si>
  <si>
    <t>cartão de visita a dois novos empregados, Adriano</t>
  </si>
  <si>
    <t>KAIROS COMUNICACAO E GRAFICA DIGITAL EIRELI</t>
  </si>
  <si>
    <t>Processo salvo no SEI: 5130.01.0000479/2022-09</t>
  </si>
  <si>
    <t>Adesivo com a logo da Invest Minas</t>
  </si>
  <si>
    <t>adesivo com a logo</t>
  </si>
  <si>
    <t>COPIADORA COMPLETA LIMITADA</t>
  </si>
  <si>
    <t>Processo salvo no SEI: 5130.01.0000491/2022-73</t>
  </si>
  <si>
    <t xml:space="preserve">Botón Corporativo
</t>
  </si>
  <si>
    <t>Botón Corporativo</t>
  </si>
  <si>
    <t>AURORA DUE BRASIL COMERCIO EIRELI</t>
  </si>
  <si>
    <t>Processo salvo no SEI: 5130.01.0000488/2022-57</t>
  </si>
  <si>
    <t>Processo SEI</t>
  </si>
  <si>
    <t>Objeto Resumido</t>
  </si>
  <si>
    <t>Data da Assinatura da razão</t>
  </si>
  <si>
    <t>Nº Dispensa no Apolo</t>
  </si>
  <si>
    <t>Valor total da contratação</t>
  </si>
  <si>
    <t>5130.01.0000949/2023-23</t>
  </si>
  <si>
    <t>Impressão do Guia de Atração de Municípios 2024</t>
  </si>
  <si>
    <t>GECOM</t>
  </si>
  <si>
    <t>MATERIAL PROMOCIONAL</t>
  </si>
  <si>
    <t>ARTES GRÁFICAS FORMATO LTDA</t>
  </si>
  <si>
    <t>5130.01.0000900/2023-85</t>
  </si>
  <si>
    <t>GARRAFA TERMICA 1 LITRO</t>
  </si>
  <si>
    <t>Presidência</t>
  </si>
  <si>
    <t>MATERIAL DE USO E CONSUMO</t>
  </si>
  <si>
    <t>MAGAZINE LUIZA</t>
  </si>
  <si>
    <t>5130.01.0000005/2024-94</t>
  </si>
  <si>
    <t>Treinamento sobre licitações técnica e preço.</t>
  </si>
  <si>
    <t>Contratação de curso sobre licitações do tipo técnica e preço.</t>
  </si>
  <si>
    <t>TREINAMENTOS/CURSOS</t>
  </si>
  <si>
    <t>TCS BRASIL SERVIÇOS LTDA</t>
  </si>
  <si>
    <t>5130.01.0000007/2024-40</t>
  </si>
  <si>
    <t>Aquisição de cartões de visita.</t>
  </si>
  <si>
    <t>Impressão de cartões de visita</t>
  </si>
  <si>
    <t>SERVIÇOS GRÁFICOS</t>
  </si>
  <si>
    <t>QUICK GRÁFICA - ALEX TULIO ANDRADE CARVALHO</t>
  </si>
  <si>
    <t>5130.01.0000012/2024-02</t>
  </si>
  <si>
    <t>Impressão do Folder de Resultados 2023</t>
  </si>
  <si>
    <t>Impressão do Folder de resultados 2023.</t>
  </si>
  <si>
    <t>RONA EDITORA LTDA .</t>
  </si>
  <si>
    <t>5130.01.0000011/2024-29</t>
  </si>
  <si>
    <t>Cartões de Visita para empregados.</t>
  </si>
  <si>
    <t>KAIROS COMUNICAÇÃO E GRÁFICA DIGITAL EIRELI</t>
  </si>
  <si>
    <t>5130.01.0000017/2024-61</t>
  </si>
  <si>
    <t>Associação da Invest Minas ao Hub Verde/IEBT</t>
  </si>
  <si>
    <t>Associação ao Hub Verde/IEBT</t>
  </si>
  <si>
    <t>ASSOCIAÇÃO AO HUB VERDE/IEBT</t>
  </si>
  <si>
    <t>Instituto para o Desenvolvimento de Empresas de Base Tecnológica Ltda - IEBT,</t>
  </si>
  <si>
    <t>5130.01.0000016/2024-88</t>
  </si>
  <si>
    <t>Inscrição de diretor no curso Conselheiros de Administração 207ª Edição.</t>
  </si>
  <si>
    <t>Contratação de Curso de Formação para Conselheiros de Administração</t>
  </si>
  <si>
    <t>DAI2</t>
  </si>
  <si>
    <t>INSTITUTO BRASILEIRO DE GOVERNANÇA CORPORATIVA</t>
  </si>
  <si>
    <t>5130.01.0000024/2024-66</t>
  </si>
  <si>
    <t>O SSD M.2 de 480GB</t>
  </si>
  <si>
    <t>MATERIAL DE INFORMÁTICA</t>
  </si>
  <si>
    <t>RAICROM COMÉRCIO E PRESTAÇÃO DE SERVIÇOS DE PRODUTOS</t>
  </si>
  <si>
    <t>5130.01.0000018/2024-34</t>
  </si>
  <si>
    <t>Serviço de geração de oportunidades de negócios (leads) para a missão da Invest Minas ao Canadá</t>
  </si>
  <si>
    <t>CONSULTORIA PARA A GERAÇÃO DE LEADS</t>
  </si>
  <si>
    <t>GIRI</t>
  </si>
  <si>
    <t>Consultoria</t>
  </si>
  <si>
    <t>5130.01.0000814/2023-79</t>
  </si>
  <si>
    <t>Contratação de curso in company de gestão e fiscalização de contratos das estatais.</t>
  </si>
  <si>
    <t>CURSO DE GESTÃO E FISC. DE CONTRATOS</t>
  </si>
  <si>
    <t>Cursos e Treinamentos</t>
  </si>
  <si>
    <t>ZENITE INFORMACAO E CONSULTORIA S/A</t>
  </si>
  <si>
    <t>5130.01.0000036/2024-33</t>
  </si>
  <si>
    <t>Seguro viagem anual</t>
  </si>
  <si>
    <t>5130.01.0000046/2024-54</t>
  </si>
  <si>
    <t>1500 Envelopes</t>
  </si>
  <si>
    <t>5130.01.0000031/2024-71</t>
  </si>
  <si>
    <t>Contratação da ADIMB</t>
  </si>
  <si>
    <t>CONTRATAÇÃO DA ADIMB</t>
  </si>
  <si>
    <t>GCMSMM</t>
  </si>
  <si>
    <t>5130.01.0000111/2024-45</t>
  </si>
  <si>
    <t>Renovação WAIPA</t>
  </si>
  <si>
    <t>RENOVAÇÃO DA ASSOCIAÇÃO DA WAIPA</t>
  </si>
  <si>
    <t>WORLD ASSOCIATION OF INVESTMENT PROMOTION AGENCIES</t>
  </si>
  <si>
    <t>5130.01.0000107/2024-56</t>
  </si>
  <si>
    <t>Serviço de geração de oportunidades de negócios (leads) para a missão da Invest Minas a Europa.</t>
  </si>
  <si>
    <t>CONSULTORIA PARA GERAÇÃO DE LEADS</t>
  </si>
  <si>
    <t>Wavteq</t>
  </si>
  <si>
    <t>5130.01.0000124/2024-82</t>
  </si>
  <si>
    <t>Contratação de serviços linguísticos em mandarim - interpretação consecutiva (presencial e online)</t>
  </si>
  <si>
    <t>Contratação de serviços linguísticos de interpretação consecutiva em mandarim.</t>
  </si>
  <si>
    <t>Edição e Tradução</t>
  </si>
  <si>
    <t>KARINA CUNHA - CNPJ 24.451.040/0001-18</t>
  </si>
  <si>
    <t>5130.01.0000126/2024-28</t>
  </si>
  <si>
    <t>contratação de serviços linguísticos em mandarim versões (português&gt;mandarim); traduções (mandarim&gt;português).</t>
  </si>
  <si>
    <t>Contratação de serviços linguísticos tradução e versão em mandarim.</t>
  </si>
  <si>
    <t>ANDRÉ SUN - LIDONG SUN</t>
  </si>
  <si>
    <t>5130.01.0000047/2024-27</t>
  </si>
  <si>
    <t>Contratação de serviço de fornecimento de estatísticas (Statista)</t>
  </si>
  <si>
    <t>ACESSO A BANCO DE</t>
  </si>
  <si>
    <t>5130.01.0000129/2024-44</t>
  </si>
  <si>
    <t>Renovação de plano de hospedagem de site</t>
  </si>
  <si>
    <t>RENOVAÇÃO DE PLANO DE HOSPEDAGEM DE SITE</t>
  </si>
  <si>
    <t>OUTROS SERVIÇOS PJ</t>
  </si>
  <si>
    <t>TASK SOFTWARE LTDA - EPP</t>
  </si>
  <si>
    <t>5130.01.0000136/2024-49</t>
  </si>
  <si>
    <t>Contratação de plataforma de desenvolvimento low/no-code</t>
  </si>
  <si>
    <t>CONTRATAÇÃO DE LICENÇA DE PLATAFORMA</t>
  </si>
  <si>
    <t>GGPTI</t>
  </si>
  <si>
    <t>Contratação de plataforma online</t>
  </si>
  <si>
    <t>BUBBLE GROUP, INC</t>
  </si>
  <si>
    <t>5130.01.0000151/2024-32</t>
  </si>
  <si>
    <t>Impressão da Brochura MINAS GERAIS- BRASIL</t>
  </si>
  <si>
    <t>IMPRESSÃO DA BROCHURA MINAS GERAIS</t>
  </si>
  <si>
    <t>GCS</t>
  </si>
  <si>
    <t>5130.01.0000176/2024-36</t>
  </si>
  <si>
    <t>IMPRESSÃO DA VERSÃO 2024 DO GUIA DE ATRAÇÃO DE MUNICÍPIOS</t>
  </si>
  <si>
    <t>IMPRESSÃO DA VERSÃO 2022 DO GUIA DE ATRAÇÃO DE MUNICÍPIOS</t>
  </si>
  <si>
    <t>5130.01.0000162/2024-26</t>
  </si>
  <si>
    <t>Cartões de visitas</t>
  </si>
  <si>
    <t>GRAFICA CENTRAL EDITORA E DIGITAL LTDA</t>
  </si>
  <si>
    <t>5130.01.0000212/2024-34</t>
  </si>
  <si>
    <t>Contratação de empresa de consultoria financeira</t>
  </si>
  <si>
    <t>CONSULTORIA EM PROCESSOS FINANCEIROS</t>
  </si>
  <si>
    <t>Consultoria em processos financeiros</t>
  </si>
  <si>
    <t>Viabiliza Consultoria LTDA</t>
  </si>
  <si>
    <t>5130.01.0000222/2024-55</t>
  </si>
  <si>
    <t>ASSESSORIA DE QQ NATUREZA</t>
  </si>
  <si>
    <t>Instituto Brasileiro de Governança Corporativa.</t>
  </si>
  <si>
    <t>5130.01.0000243/2024-70</t>
  </si>
  <si>
    <t>Contratação de empresa de auditoria externa.</t>
  </si>
  <si>
    <t>Auditoria externa</t>
  </si>
  <si>
    <t>MATTOSO AUDITORES INDEPENDENTES E ASSOCIADOS LTDA</t>
  </si>
  <si>
    <t>5130.01.0000227/2024-17</t>
  </si>
  <si>
    <t>Aquisição de domínio internacional: investminastur.com</t>
  </si>
  <si>
    <t>Aquisição de domínio internacional</t>
  </si>
  <si>
    <t>DLOCAL BRASIL PAGAMENTOS LTDA(GODADDY)</t>
  </si>
  <si>
    <t>5130.01.0000109/2024-02</t>
  </si>
  <si>
    <t>Contratação de serviço de geração de oportunidades (leads) para missão aos EUA</t>
  </si>
  <si>
    <t>CONSULTORIA PARA GERAÇÃO DE LEADS EUA</t>
  </si>
  <si>
    <t>CONSULTORIA</t>
  </si>
  <si>
    <t>PSD GLOBAL INC</t>
  </si>
  <si>
    <t>5130.01.0000232/2024-76</t>
  </si>
  <si>
    <t>Aquisição de plano de hospe...</t>
  </si>
  <si>
    <t>5130.01.0000233/2024-49</t>
  </si>
  <si>
    <t>5130.01.0000224/2024-98</t>
  </si>
  <si>
    <t>Assinatura anual da publicação Notícias de Mineração</t>
  </si>
  <si>
    <t>ASSINATURA DE NOTÍCIAS DE MINERAÇÃO</t>
  </si>
  <si>
    <t>Assinatura de publicações</t>
  </si>
  <si>
    <t>ASPERMONT BRASIL PROVEDORA DE INFOR</t>
  </si>
  <si>
    <t>5130.01.0000252/2024-21</t>
  </si>
  <si>
    <t>Aquisição de ovos de chocolate recheados.</t>
  </si>
  <si>
    <t>AIALA COMERCIO DE ALIMENTOS LTDA.</t>
  </si>
  <si>
    <t>5130.01.0000256/2024-10</t>
  </si>
  <si>
    <t>Serviço gráfico para ação de páscoa</t>
  </si>
  <si>
    <t>CARTÕES NO TAMANHO A5</t>
  </si>
  <si>
    <t>QUALYCOPIAS SISTEMAS REPROGRAFICOS E EDITORA LTDA</t>
  </si>
  <si>
    <t>5130.01.0000245/2024-16</t>
  </si>
  <si>
    <t>Aquisição de livros jurídicos</t>
  </si>
  <si>
    <t>Aquisição de livros.</t>
  </si>
  <si>
    <t>JORNAIS REVISTAS E LIVROS</t>
  </si>
  <si>
    <t>AMAZON</t>
  </si>
  <si>
    <t>R$ 272,00 / R$ 126,86 / R$ 459,00</t>
  </si>
  <si>
    <t>5130.01.0000263/2024-15</t>
  </si>
  <si>
    <t>Aquisição de SSD 480 GB (20 unidades)</t>
  </si>
  <si>
    <t>SSD de 480GB</t>
  </si>
  <si>
    <t>5130.01.0000262/2024-42</t>
  </si>
  <si>
    <t>Aquisição de 1.500 crachás personalizado com cordão</t>
  </si>
  <si>
    <t>crachás personalizados com cordão</t>
  </si>
  <si>
    <t>5130.01.0000290/2024-62</t>
  </si>
  <si>
    <t>Participação nos eventos Empreendedorismo e Inovação e E-Gov Conference 2024</t>
  </si>
  <si>
    <t>Contratação da empresa Estônia Hub para participação da Invest Minas na “Missão Internacional do prêmio Sebrae Prefeitura Empreendedora”.</t>
  </si>
  <si>
    <t>PARTICIPAÇÕES EM FEIRAS E EVENTOS</t>
  </si>
  <si>
    <t>ESTONIA HUB TRANSFORMACAO DIGITAL LTDA.</t>
  </si>
  <si>
    <t>5130.01.0000288/2024-19</t>
  </si>
  <si>
    <t>Curso para Conselheiro
de Administração - Gustavo Garcia</t>
  </si>
  <si>
    <t>Curso Conselheiros de Administração</t>
  </si>
  <si>
    <t>5130.01.0000250/2024-75</t>
  </si>
  <si>
    <t>Vacina da gripe tetravalente</t>
  </si>
  <si>
    <t>CAMPANHA DE VACINAÇÃO</t>
  </si>
  <si>
    <t>Vacina</t>
  </si>
  <si>
    <t>MAXI VACINA LTDA</t>
  </si>
  <si>
    <t>5130.01.0000281/2024-14</t>
  </si>
  <si>
    <t>BRHOST SERVICOS DIGITAIS LTDA</t>
  </si>
  <si>
    <t>5130.01.0000178/2024-79</t>
  </si>
  <si>
    <t>Aquisição de SSD SATA III M.2 (9 unidades)</t>
  </si>
  <si>
    <t>SSD SATA III M.2</t>
  </si>
  <si>
    <t>HUB INSTITUICAO DE PAGAMENTO S.A.(KABUM)</t>
  </si>
  <si>
    <t>5130.01.0000307/2024-88</t>
  </si>
  <si>
    <t>Curso para Conselheiro
de Administração - Ronaldo Barquette</t>
  </si>
  <si>
    <t>DAI I</t>
  </si>
  <si>
    <t>5130.01.0000312/2024-50</t>
  </si>
  <si>
    <t>EMPRESA DE INFORMATICA E INFORMACAO DO MUNICIPIO DE BELO HORIZONTE S/A - PRODABEL</t>
  </si>
  <si>
    <t>5130.01.0000311/2024-77</t>
  </si>
  <si>
    <t>5130.01.0000314/2024-93</t>
  </si>
  <si>
    <t>Contratação de empresa especializada no fornecimento de assinatura de ferramenta de pesquisa e comparação de preços praticados pela Administração Pública.</t>
  </si>
  <si>
    <t>SOFTWARES</t>
  </si>
  <si>
    <t>NP CAPACITAÇÃO E SOLUÇÕES TECNOLÓGICAS LTDA.</t>
  </si>
  <si>
    <t>5130.01.0000319/2024-55</t>
  </si>
  <si>
    <t>AQUISIÇÃO DE SSD 480 GB</t>
  </si>
  <si>
    <t>SSD 480 GB</t>
  </si>
  <si>
    <t>AMAZON SERVICOS DE VAREJO DO BRASIL LTDA</t>
  </si>
  <si>
    <t>5130.01.0000325/2024-87</t>
  </si>
  <si>
    <t>Serviço de treinamento/aperfeiçoamento no idioma inglês para os colaboradores da Invest Minas.</t>
  </si>
  <si>
    <t>Contratação do serviços de treinamento/aperfeiçoamento no idioma inglês para os colaboradores da Invest Minas.</t>
  </si>
  <si>
    <t>8.02 - SERVIÇOS DE INSTRUÇÃO, TREINAMENTO E AVALIAÇÃO</t>
  </si>
  <si>
    <t>OPEN ENGLISH LLC</t>
  </si>
  <si>
    <t>5130.01.0000349/2024-21</t>
  </si>
  <si>
    <t>Quick massagem / Dia do Trabalhador</t>
  </si>
  <si>
    <t>CONTRATAÇÃO DE SERVIÇO SAUDE CORPORATIVA</t>
  </si>
  <si>
    <t>SAÚDE OCUPACIONAL - QUADRO PRÓPRIO</t>
  </si>
  <si>
    <t>PREVINIR PROMOÇÃO DA SAUDE LTDA</t>
  </si>
  <si>
    <t>1300.01.0002116/2024-17</t>
  </si>
  <si>
    <t>Contratação de empresa promotora do evento Latam GRI Infra &amp; Energy 2024</t>
  </si>
  <si>
    <t>Contratação de empresa promotora do evento Latam GRI Infra &amp; Energy 2024 em Nova Iorque (EUA), incluindo a realização de uma sessão exclusiva dentro da programação do evento.</t>
  </si>
  <si>
    <t>PARTICIPAÇÃO EM FEIRAS E EVENTOS</t>
  </si>
  <si>
    <t>GRI BRAZIL EVENTOS LTDA</t>
  </si>
  <si>
    <t>5130.01.0000359/2024-42</t>
  </si>
  <si>
    <t>Folhetos impressos green hydrogen para divulgação no evento World Hydrogen Summit</t>
  </si>
  <si>
    <t>FOLHETOS GREEN HYDROGEN</t>
  </si>
  <si>
    <t>Artes Graficas Formato Ltda</t>
  </si>
  <si>
    <t>5130.01.0000361/2024-85</t>
  </si>
  <si>
    <t>Aquisição de seguro viagem para Gerente Lucas</t>
  </si>
  <si>
    <t>CONTRATAÇÃO DE SEGURO VIAGEM ANUAL</t>
  </si>
  <si>
    <t>ASSIST CARD</t>
  </si>
  <si>
    <t>5130.01.0000368/2024-90</t>
  </si>
  <si>
    <t>700 impressos- Guia de Municípios</t>
  </si>
  <si>
    <t>Guia de Municípios</t>
  </si>
  <si>
    <t>Rede Editora Grafica Ltda</t>
  </si>
  <si>
    <t>5130.01.0000371/2024-09</t>
  </si>
  <si>
    <t>500 impressos- Guia Transição Energética</t>
  </si>
  <si>
    <t>IMPRESSOS- GUIA TRANSIÇÃO ENERGÉTICA</t>
  </si>
  <si>
    <t>GRAFICA E EDITORA POLICOR LTDA</t>
  </si>
  <si>
    <t>5130.01.0000372/2024-79</t>
  </si>
  <si>
    <t>500 impressos- Guia Minerais Criticos</t>
  </si>
  <si>
    <t>IMPRESSÃO DE 500 UNIDADES DO GUIA DE MINERAIS CRÍTICOS</t>
  </si>
  <si>
    <t>Gráfica Central</t>
  </si>
  <si>
    <t>5130.01.0000385/2024-19</t>
  </si>
  <si>
    <t>100 impressos- Apresentação Hannover</t>
  </si>
  <si>
    <t>GUIAS DE APRESENTAÇÃO HANNOVER</t>
  </si>
  <si>
    <t>5130.01.0000391/2024-51</t>
  </si>
  <si>
    <t>11 impressões em papel couchê - Ação Dias das Mães</t>
  </si>
  <si>
    <t>11 IMPRESSÕES EM PAPEL COUCHÊ NO TAMANHO A6</t>
  </si>
  <si>
    <t>QUALYCÓPIAS</t>
  </si>
  <si>
    <t>5130.01.0000383/2024-73</t>
  </si>
  <si>
    <t>Impressão de 500 unidades do catálogo financial times “land of oportunities”</t>
  </si>
  <si>
    <t>IMPRESSÃO DO CATÁLOGO FINANCIAL TIMES “LAND OF OPORTUNITIES”</t>
  </si>
  <si>
    <t>5130.01.0000389/2024-08</t>
  </si>
  <si>
    <t>Conferência manual do arquivo ECD - Exercício 2023 - Sped Contábil.</t>
  </si>
  <si>
    <t>CONTABILIDADE GERAL</t>
  </si>
  <si>
    <t>DOMINIU'S CONTABILIDADE LTDA</t>
  </si>
  <si>
    <t>5130.01.0000364/2024-04</t>
  </si>
  <si>
    <t>Inscrições no curso "Contratações das Estatais", promovido pelo Grupo Orzil.</t>
  </si>
  <si>
    <t>TREINAMENTO/CURSOS</t>
  </si>
  <si>
    <t>ORZIL CURSOS E EVENTOS LTDA.</t>
  </si>
  <si>
    <t>5130.01.0000394/2024-67</t>
  </si>
  <si>
    <t>Contratação de plataforma de criação e edição de sites em HTML5.</t>
  </si>
  <si>
    <t>Plataforma de criação e edição de sites em HTLM5.</t>
  </si>
  <si>
    <t>WIX.COM, INC</t>
  </si>
  <si>
    <t>5130.01.0000401/2024-72</t>
  </si>
  <si>
    <t>Migração do site da Invest Minas para um novo servidor</t>
  </si>
  <si>
    <t>MIGRAÇÃO DO SITE DA I.M. PARA NOVO SERVIDOR.</t>
  </si>
  <si>
    <t>GREEN SIGNAL DESENVOLVIMENTO</t>
  </si>
  <si>
    <t>5130.01.0000412/2024-66</t>
  </si>
  <si>
    <t>Contratação de solução de transporte de carga aérea internacional.</t>
  </si>
  <si>
    <t>-</t>
  </si>
  <si>
    <t>FEDEX BRASIL LOGÍSTICA E TRANSPORTE LTDA.</t>
  </si>
  <si>
    <t>5130.01.0000466/2024-63</t>
  </si>
  <si>
    <t>Contratação de apólice de seguro D&amp;O - Directors and Officers, para o período de 1 ano.</t>
  </si>
  <si>
    <t>Contratação de apólice de seguro D&amp;O - Directors and Officers.</t>
  </si>
  <si>
    <t>AUSTRAL SEGURADORA S/A</t>
  </si>
  <si>
    <t>5130.01.0000365/2024-74</t>
  </si>
  <si>
    <t>SEGURO DE VIAGEM</t>
  </si>
  <si>
    <t>5130.01.0000408/2024-77</t>
  </si>
  <si>
    <t>Aquisição de Parafusadeira de Precisão</t>
  </si>
  <si>
    <t>Parafusadeira de precisão</t>
  </si>
  <si>
    <t>5130.01.0000403/2024-18</t>
  </si>
  <si>
    <t>Contratação de consultoria para desenvolvimento de business case comparativo de investimento em mineração entre Minas Gerais e Western Australia.</t>
  </si>
  <si>
    <t>CONSULTORIA DE INVESTIMENTO EM MINERAÇÃO</t>
  </si>
  <si>
    <t>OUTROS SERVIÇOS DE PESSOAS JURÍDICAS</t>
  </si>
  <si>
    <t>CONSEPRO PTY LTD</t>
  </si>
  <si>
    <t>5130.01.0000482/2024-19</t>
  </si>
  <si>
    <t>RENOVAÇÃO DE 4 ASSINATURAS DIGITAIS DO JORNAL VALOR ECONÔMICO.</t>
  </si>
  <si>
    <t>RENOVAÇÃO DE 4 ASSINATURAS JORNAL VALOR ECONÔMICO</t>
  </si>
  <si>
    <t>Editora Globo</t>
  </si>
  <si>
    <t>5130.01.0000496/2024-29</t>
  </si>
  <si>
    <t>Aquisição de 100 kits com itens que reflitam a história do Estado de MG.</t>
  </si>
  <si>
    <t>5130.01.0000390/2024-78</t>
  </si>
  <si>
    <t>Contratação de seguro viagem anual</t>
  </si>
  <si>
    <t>5130.01.0000498/2024-72</t>
  </si>
  <si>
    <t>Impressão de Cartões A6</t>
  </si>
  <si>
    <t>Cartões A6 (Aniversário da Invest Minas)</t>
  </si>
  <si>
    <t>5130.01.0000519/2024-87</t>
  </si>
  <si>
    <t>Renovação de Certificado Digital do Diretor-Presidente da Invest Minas.</t>
  </si>
  <si>
    <t>Chefia de Gabinete</t>
  </si>
  <si>
    <t>CERTCODE CERTIFICAÇÃO DIGITAL</t>
  </si>
  <si>
    <t>5130.01.0000527/2024-65</t>
  </si>
  <si>
    <t>2000 cartões de visita - Invest Minas</t>
  </si>
  <si>
    <t>PRIMACOR GRÁFICA</t>
  </si>
  <si>
    <t>5130.01.0000539/2024-32</t>
  </si>
  <si>
    <t>Contratação do serviço de coaching executivo para o Diretor-Presidente da Invest Minas.</t>
  </si>
  <si>
    <t>Contratação de Coaching Executivo.</t>
  </si>
  <si>
    <t>WLADIMIR GANZELEVITCH PSICOLOGIA LTDA.</t>
  </si>
  <si>
    <t>5130.01.0000559/2024-74</t>
  </si>
  <si>
    <t>Contratação de sala privativa para reuniões e recepções de investidores.</t>
  </si>
  <si>
    <t>OUTRAS DESPESAS COM INFRAESTRUTURA</t>
  </si>
  <si>
    <t>BAHIA NEGÓCIOS IMOBILIÁRIOS LTDA.</t>
  </si>
  <si>
    <t>5130.01.0000555/2024-85</t>
  </si>
  <si>
    <t>Inscrição no 7° Encontro Nacional das Estatais, promovido pela empresa Zênite Informação e Consultoria S/A.</t>
  </si>
  <si>
    <t>5130.01.0000580/2024-89</t>
  </si>
  <si>
    <t>3000 cartões de visita - Invest Minas</t>
  </si>
  <si>
    <t>R$ 2070,00</t>
  </si>
  <si>
    <t>5130.01.0000599/2024-61</t>
  </si>
  <si>
    <t>Contratação do serviço de diagnóstico de saúde</t>
  </si>
  <si>
    <t>Serviço de diagnóstico de Saúde</t>
  </si>
  <si>
    <t>GERH</t>
  </si>
  <si>
    <t>BEECORP BEM ESTAR CORPORATIVO LTDA</t>
  </si>
  <si>
    <t>5130.01.0000608/2024-12</t>
  </si>
  <si>
    <t>Aquisição de rolos para etiquetadora</t>
  </si>
  <si>
    <t>Rolos de etiqueta</t>
  </si>
  <si>
    <t>SUPERCOMM S.A. (IMPRESSORAJATO)</t>
  </si>
  <si>
    <t>5130.01.0000651/2024-15</t>
  </si>
  <si>
    <t>Aquisição de livros para o Dia do Estagiário</t>
  </si>
  <si>
    <t>15 exemplares do livro Essencialismo</t>
  </si>
  <si>
    <t>LIVROS DIVERSOS</t>
  </si>
  <si>
    <t>R$ 673,80</t>
  </si>
  <si>
    <t>5130.01.0000649/2024-69</t>
  </si>
  <si>
    <t>Cartões Dias dos Pais</t>
  </si>
  <si>
    <t>Cartões impressos personalizados</t>
  </si>
  <si>
    <t>5130.01.0000652/2024-85</t>
  </si>
  <si>
    <t>Marcadores de páginas para o Dia do Estagiário</t>
  </si>
  <si>
    <t>15 marcadores de páginas personalizados</t>
  </si>
  <si>
    <t>R$ 8,85</t>
  </si>
  <si>
    <t>5130.01.0000643/2024-37</t>
  </si>
  <si>
    <t>Porta documentos para o Dia dos Pais</t>
  </si>
  <si>
    <t>Porta documentos personalizados</t>
  </si>
  <si>
    <t>IJA BRINDES E MARKETING PROMOCIONAL LTDA</t>
  </si>
  <si>
    <t>5130.01.0000661/2024-36</t>
  </si>
  <si>
    <t>Impressão de cartões nominata</t>
  </si>
  <si>
    <t>Impressão de 2000 cartões nominata</t>
  </si>
  <si>
    <t>5130.01.0000497/2024-02</t>
  </si>
  <si>
    <t>Capacitação Explorando Oportunidades de Negócios na Índia</t>
  </si>
  <si>
    <t>Curso programa de capacitação Líderes de Negócios: Explorando Oportunidades na Índia.</t>
  </si>
  <si>
    <t>FUNDAÇÃO DOM CABRAL</t>
  </si>
  <si>
    <t>5130.01.0000708/2024-28</t>
  </si>
  <si>
    <t>Solicitação de compras sem assinatura. Devolvido a Gecom 08/08. Voltou dia 26/08</t>
  </si>
  <si>
    <t>Kits materiais corporativos</t>
  </si>
  <si>
    <t>5130.01.0000725/2024-54</t>
  </si>
  <si>
    <t>5130.01.0000711/2024-44</t>
  </si>
  <si>
    <t>Inscrição Câmara de Comércio da Índia</t>
  </si>
  <si>
    <t>Inscrição na CCIB para participação na IPHEX 2024.</t>
  </si>
  <si>
    <t>DAI II</t>
  </si>
  <si>
    <t>Câmara de Comércio Índia Brasil</t>
  </si>
  <si>
    <t>5130.01.0000723/2024-11</t>
  </si>
  <si>
    <t>Aquisição de cartões de visita</t>
  </si>
  <si>
    <t>Compras de 5.000 cartões de visita</t>
  </si>
  <si>
    <t>5130.01.0000551/2024-96</t>
  </si>
  <si>
    <t>Curso Governance Officer 10ª edição</t>
  </si>
  <si>
    <t>CURSO GOVERNANCE OFFICER 10º EDIÇÃO</t>
  </si>
  <si>
    <t>5130.01.0000729/2024-43</t>
  </si>
  <si>
    <t>Plataforma de automação de marketing e serviço de email marketing</t>
  </si>
  <si>
    <t>Plataforma de Automação de Marketing e Serviço de E-mail Marketing</t>
  </si>
  <si>
    <t>MAILCHIMP</t>
  </si>
  <si>
    <t>5130.01.0000760/2024-79</t>
  </si>
  <si>
    <t>Plataforma online para criação de designs</t>
  </si>
  <si>
    <t>CANVA DESIGN</t>
  </si>
  <si>
    <t>5130.01.0000747/2024-42</t>
  </si>
  <si>
    <t>Seguros viagem</t>
  </si>
  <si>
    <t>5130.01.0000765/2024-41</t>
  </si>
  <si>
    <t>Aquisição de certificado digital</t>
  </si>
  <si>
    <t>CERTIFICADO DIGITAL - 3 anos</t>
  </si>
  <si>
    <t>GEEJUR</t>
  </si>
  <si>
    <t>CERTDATA SERVIÇOS DE INFORMAÇÃO LTDA</t>
  </si>
  <si>
    <t>5130.01.0000775/2024-62</t>
  </si>
  <si>
    <t>Aquisição de 2 banners para eventos e 1 tripé para banner.</t>
  </si>
  <si>
    <t>Aquisição de dois banners e um tripé.</t>
  </si>
  <si>
    <t>5130.01.0000767/2024-84</t>
  </si>
  <si>
    <t>Aquisição de folhetos impressos “WHY MINAS RENEWABLE ENERGY”</t>
  </si>
  <si>
    <t>100 Folders – Why Minas Renewable Energy</t>
  </si>
  <si>
    <t>100,00</t>
  </si>
  <si>
    <t>5130.01.0000798/2024-23</t>
  </si>
  <si>
    <t>Contratação de palestra para abordagem da temática Inteligência Artificial</t>
  </si>
  <si>
    <t>Contratação de palestra temática em Inteligência Artificial.</t>
  </si>
  <si>
    <t>ALEXANDRE V CALMON LTDA</t>
  </si>
  <si>
    <t>5130.01.0000797/2024-50</t>
  </si>
  <si>
    <t>Contratação de empresa para liquidar o valor devido pela Invest Minas em processo trabalhista</t>
  </si>
  <si>
    <t>Contratação de empresa para liquidar o valor devido pela Invest Minas em processo trabalhista.</t>
  </si>
  <si>
    <t>CALCULOPRO LTDA (Contador Trabalhista)</t>
  </si>
  <si>
    <t>R$ 180.00</t>
  </si>
  <si>
    <t>5130.01.0000805/2024-28</t>
  </si>
  <si>
    <t>Aquisição de 5 licenças, anual, do Microsoft Copilot</t>
  </si>
  <si>
    <t>Aquisição licenças do Microsoft Copilot.</t>
  </si>
  <si>
    <t>BUYSOFT DO BRASIL LTDA.</t>
  </si>
  <si>
    <t>5130.01.0000814/2024-76</t>
  </si>
  <si>
    <t>Impressões para ação de setembro amarelo</t>
  </si>
  <si>
    <t>Impressão de cartões p/ ação Setembro Amarelo.</t>
  </si>
  <si>
    <t>5130.01.0000816/2024-22</t>
  </si>
  <si>
    <t>Impressos A4 coloridos - frente</t>
  </si>
  <si>
    <t>06/09/224</t>
  </si>
  <si>
    <t>5130.01.0000817/2024-92</t>
  </si>
  <si>
    <t>Pacotes de bombom ouro branco para ação de endomarketing</t>
  </si>
  <si>
    <t>2 pacotes de bombom ouro branco com aproximadamente 45 unidades cada.</t>
  </si>
  <si>
    <t>R$ 109.99</t>
  </si>
  <si>
    <t>5130.01.0000821/2024-81</t>
  </si>
  <si>
    <t>Aluguel de equipamento audiovisual para utilização no stand de Minas Gerais no Evento Web Summit Lisboa 2024</t>
  </si>
  <si>
    <t>Aluguel de equipamento audiovisual para utilização no stand de Minas Gerais no Evento Web Summit Lisboa 2024.</t>
  </si>
  <si>
    <t>MÁQUINAS E EQUIPAMENTOS</t>
  </si>
  <si>
    <t>WEB SUMMIT</t>
  </si>
  <si>
    <t>5130.01.0000248/2021-41</t>
  </si>
  <si>
    <t>Renovação de Certificado Digital A3 da Invest Minas sem Token</t>
  </si>
  <si>
    <t>Renovação do Certificado Digital para o prazo de 3 (três) anos, sem a mídia digital (token).</t>
  </si>
  <si>
    <t>GABINETE</t>
  </si>
  <si>
    <t>5130.01.0000844/2024-42</t>
  </si>
  <si>
    <t>Contratação de promotora de eventos para suporte no gerenciamento de eventos e marketing na Missão Austrália (Perth e Sidney).</t>
  </si>
  <si>
    <t>57.220.191 PAULA KANASHIRO FUJITA</t>
  </si>
  <si>
    <t>5130.01.0000831/2024-05</t>
  </si>
  <si>
    <t>Reserva de hotéis para os eventos empresariais que ocorrerão no âmbito da missão internacional à Austrália - Perth.</t>
  </si>
  <si>
    <t>Reserva de espaço em hotel para a realização de evento empresarial, organizado pela Invest Minas, no âmbito da missão internacional à Austrália (PERTH).</t>
  </si>
  <si>
    <t>DOUBLE TREE BY HILTON PERTH WATERFRONT.</t>
  </si>
  <si>
    <t>Reserva de hotéis para os eventos empresariais que ocorrerão no âmbito da missão internacional à Austrália - Sydney</t>
  </si>
  <si>
    <t>Reserva de espaço em hotel para a realização de evento empresarial, organizado pela Invest Minas, no âmbito da missão internacional à Austrália (SYDNEY).</t>
  </si>
  <si>
    <t>NOVOTEL SYDNEY DARLING SQUARE.</t>
  </si>
  <si>
    <t>5130.01.0000841/2024-26</t>
  </si>
  <si>
    <t>Contratação de empresa especializada em manutenção de site wordpress.</t>
  </si>
  <si>
    <t>Manutenção de site</t>
  </si>
  <si>
    <t>SIGLA COMUNICAÇÃO</t>
  </si>
  <si>
    <t>5130.01.0000791/2024-18</t>
  </si>
  <si>
    <t>Renovação de licenças Power BI Pro</t>
  </si>
  <si>
    <t>Renovação de 60 licenças Power BI Pro.</t>
  </si>
  <si>
    <t>BRASOFTWARE INFORMÁTICA LTDA.</t>
  </si>
  <si>
    <t>5130.01.0000854/2024-63</t>
  </si>
  <si>
    <t>Treinamento - Como Utilizar o Chat GPT e Similares no Pregão e na Concorrência</t>
  </si>
  <si>
    <t>CEAP TREINAMENTO PROFISSIONAL E GERENCIAL LTDA.</t>
  </si>
  <si>
    <t>5130.01.0000849/2024-04</t>
  </si>
  <si>
    <t>Renovação do plano de hospedagem de site</t>
  </si>
  <si>
    <t>5130.01.0000872/2024-62</t>
  </si>
  <si>
    <t>5130.01.0000912/2024-49</t>
  </si>
  <si>
    <t>Aquisição de uniformes da Invest Minas</t>
  </si>
  <si>
    <t>Uniformes Invest Minas.</t>
  </si>
  <si>
    <t>W3 UNIFORMES LTDA.</t>
  </si>
  <si>
    <t>5130.01.0000927/2024-32</t>
  </si>
  <si>
    <t>Assinatura de banco de imagens e vídeos</t>
  </si>
  <si>
    <t>Assinatura de banco de imagens e vídeos.</t>
  </si>
  <si>
    <t>ALUGUEL DE LICENÇAS DE SOFTWARE</t>
  </si>
  <si>
    <t>FREEPIK</t>
  </si>
  <si>
    <t>5130.01.0000954/2024-79</t>
  </si>
  <si>
    <t>Renovação da assinatura anual com CDL/BH</t>
  </si>
  <si>
    <t>Renovação da associação com a CDL</t>
  </si>
  <si>
    <t>CONTRIBUIÇÕES PARA ASSOC. CLASSE</t>
  </si>
  <si>
    <t>CDL/BH</t>
  </si>
  <si>
    <t>5130.01.0000947/2024-74</t>
  </si>
  <si>
    <t>Aquisição de seguros viagem</t>
  </si>
  <si>
    <t>SEGURO VIAGEM</t>
  </si>
  <si>
    <t>5130.01.0000977/2024-40</t>
  </si>
  <si>
    <t>Locação de sala de reuniões em hotel na região central da cidade de Shanghai</t>
  </si>
  <si>
    <t>Locação de sala de reuniões na cidade chinesa de Shanghai.</t>
  </si>
  <si>
    <t>CONRAD SHANGHAI(Conrad Hotel)</t>
  </si>
  <si>
    <t>5130.01.0000991/2024-50</t>
  </si>
  <si>
    <t>Brochura Innovation in Minas- Web Summit Lisboa</t>
  </si>
  <si>
    <t>Brochuras - Innovation in Minas- Web Summit Lisboa</t>
  </si>
  <si>
    <t>5130.01.0000979/2024-83</t>
  </si>
  <si>
    <t>Seguros viagem anual.</t>
  </si>
  <si>
    <t>5130.01.0001009/2024-49</t>
  </si>
  <si>
    <t>Associação ABRH/MG</t>
  </si>
  <si>
    <t>Contratação do serviço Associação a ABRH - MG (Associação Brasileira de Recursos Humanos Seccional de Minas Gerais).</t>
  </si>
  <si>
    <t>GEAF/RH</t>
  </si>
  <si>
    <t>ASSOCIAÇÃO BRASILEIRA DE RECURSOS HUMANOS</t>
  </si>
  <si>
    <t>5130.01.0001045/2024-47</t>
  </si>
  <si>
    <t>Contratação de palestra para abordagem da temática Saúde e Bem-estar.</t>
  </si>
  <si>
    <t>Contratação de palestra  - Saúde e Bem-estar.</t>
  </si>
  <si>
    <t>CAMILA BERTOLA CONSULTORIA </t>
  </si>
  <si>
    <t>5130.01.0000731/2024-86</t>
  </si>
  <si>
    <t>Contratação de serviço técnico para elaboração de estudo sobre as potencialidades de Minas Gerais na cadeia produtiva relacionada à atividade da Silvicultura.</t>
  </si>
  <si>
    <t>Contratação de serviço técnico especializado para elaboração de estudo sobre as potencialidades de Minas Gerais na cadeia produtiva relacionada à atividade da Silvicultura em Minas Gerais.</t>
  </si>
  <si>
    <t>CONSULTORIAS</t>
  </si>
  <si>
    <t>ARVOR BUSINESS ADVISORY LTDA.</t>
  </si>
  <si>
    <t>5130.01.0001081/2024-45</t>
  </si>
  <si>
    <t>Contratação de Serviços de Transporte para a Comitiva do Governo de Minas Gerais presente na COP 29</t>
  </si>
  <si>
    <t>Contratação de Serviços de Transporte para a Comitiva do Governo de Minas Gerais</t>
  </si>
  <si>
    <t>ALUGUEIS DE VEICULOS</t>
  </si>
  <si>
    <t>AZ-TUR</t>
  </si>
  <si>
    <t>5130.01.0001106/2024-49</t>
  </si>
  <si>
    <t>Contratação de estande no evento Uberlândia Summit</t>
  </si>
  <si>
    <t>Contratação de estande no evento Uberlândia Summit.</t>
  </si>
  <si>
    <t>CONNECTA EXPO LTDA</t>
  </si>
  <si>
    <t>5130.01.0001008/2024-76</t>
  </si>
  <si>
    <t>Inscrição no Curso "Terceirização na Administração Pública".</t>
  </si>
  <si>
    <t>Inscrições no curso "TERCEIRIZAÇÃO DE SERVIÇOS NA ADMINISTRAÇÃO PÚBLICA", promovido pelo Grupo JML.</t>
  </si>
  <si>
    <t>GRUPO JML - MENDES &amp; LOPES PESQUISA, TREINAMENTO E EVENTOS LTDA</t>
  </si>
  <si>
    <t>5130.01.0000953/2024-09</t>
  </si>
  <si>
    <t>Inscrições no curso "Masterclass Gestão e Fiscalização de Contratos Terceirizados".</t>
  </si>
  <si>
    <t>INSTITUTO NEGÓCIOS PÚBLICOS</t>
  </si>
  <si>
    <t xml:space="preserve">5130.01.0001119/2024-86 </t>
  </si>
  <si>
    <t>Cartões para a ação Novembro Azul</t>
  </si>
  <si>
    <t>Impressos A4</t>
  </si>
  <si>
    <t>5130.01.0001190/2024-12</t>
  </si>
  <si>
    <t>Mouse e teclado ergonômico</t>
  </si>
  <si>
    <t>5130.01.0001181/2024-61</t>
  </si>
  <si>
    <t>Aquisição de  créditos para estacionamento rotativo.</t>
  </si>
  <si>
    <t>ESTACIONAMENTO DE VEÍCULOS</t>
  </si>
  <si>
    <t>5130.01.0001140/2024-04</t>
  </si>
  <si>
    <t>Contratação de plano anual de inteligência artificial (IA)</t>
  </si>
  <si>
    <t>OPENAI LCC.</t>
  </si>
  <si>
    <t>5130.01.0001202/2024-76</t>
  </si>
  <si>
    <t>Aquisição de cartões de visitas</t>
  </si>
  <si>
    <t>Cartões de visita para colaboradores da Invest Minas</t>
  </si>
  <si>
    <t>5130.01.0001187/2024-93</t>
  </si>
  <si>
    <t>Inscrições no curso Masterclass Gestão e Fiscalização de Contratos.</t>
  </si>
  <si>
    <t>NAI</t>
  </si>
  <si>
    <t xml:space="preserve">INSTITUTO NEGÓCIOS PÚBLICOS DO BRASIL ESTUDOS E PESQUISAS NA ADMINISTRAÇÃO PÚBLICA LTDA. 
 </t>
  </si>
  <si>
    <t>ENVATO ELEMENTS</t>
  </si>
  <si>
    <t>5130.01.0001215/2024-16</t>
  </si>
  <si>
    <t>Fotos dos colaboradores da Invest Minas para decoração do encontro de resultados 2024.</t>
  </si>
  <si>
    <t>Impressão de cartões A7 - Evento de Resultados IM 2024.</t>
  </si>
  <si>
    <t>5130.01.0001220/2024-75</t>
  </si>
  <si>
    <t>Inscrição no curso Masterclass Gestão e Fiscalização de Contratos.</t>
  </si>
  <si>
    <t xml:space="preserve">5130.01.0001217/2024-59 </t>
  </si>
  <si>
    <t>Voucher representativo “vale 1 mochila invest minas” para colaboradores encontro de resultados 2024.</t>
  </si>
  <si>
    <t>Vouchers representativos</t>
  </si>
  <si>
    <t>5130.01.0001205/2024-92</t>
  </si>
  <si>
    <t>Aquisição de mochilas personalizadas para os colaboradores da Invest Minas</t>
  </si>
  <si>
    <t xml:space="preserve">Aquisição de mochilas personalizadas da Invest Minas para colaboradores.
</t>
  </si>
  <si>
    <t>BEETRADE ASSESSORIA DE MARKETING E BRINDES LTDA</t>
  </si>
  <si>
    <t>5130.01.0001240/2024-20</t>
  </si>
  <si>
    <t>Inscrições no 20º Congresso Brasileiro de Pregoeiros e Agentes de Contratação.</t>
  </si>
  <si>
    <t>5130.01.0001241/2024-90</t>
  </si>
  <si>
    <t>Contratação de estande no Minas Summit.</t>
  </si>
  <si>
    <t>FCJ VENTURE BUILDER PARTICIPACOES S.A.</t>
  </si>
  <si>
    <t>5130.01.0001267/2024-67</t>
  </si>
  <si>
    <t>5130.01.0001273/2024-02</t>
  </si>
  <si>
    <t>Assinatura na modalidade Premium Digital, do jornal Financial Times</t>
  </si>
  <si>
    <t>Assinatura Jornal Digital Financial Times</t>
  </si>
  <si>
    <t>ASSINATURAS E LIVROS (ASSINATURAS: LINKEDIN, JORNAIS)</t>
  </si>
  <si>
    <t>THE FINANCIAL TIMES</t>
  </si>
  <si>
    <t>R$ 3.539,00</t>
  </si>
  <si>
    <t xml:space="preserve">5130.01.0001286/2024-39 </t>
  </si>
  <si>
    <t>Cartão de fim de ano para acompanhar material de representação para parceiros da Invest Minas.</t>
  </si>
  <si>
    <t>29,25</t>
  </si>
  <si>
    <t xml:space="preserve">5130.01.0001290/2024-28 </t>
  </si>
  <si>
    <t xml:space="preserve"> Cartão de fim de ano para acompanhar materiais de representação para os colaboradores da Invest Minas.</t>
  </si>
  <si>
    <t>Cartões fim de ano colaboradores Invest Minas.</t>
  </si>
  <si>
    <t>30,00</t>
  </si>
  <si>
    <t>5130.01.0001292/2024-71</t>
  </si>
  <si>
    <t>Contratação de plano anual de inteligência artificial (IA) - dois usuários</t>
  </si>
  <si>
    <t>Aluguel de Licenças de Software</t>
  </si>
  <si>
    <t xml:space="preserve">5130.01.0001299/2024-76 </t>
  </si>
  <si>
    <t>Renovação da associação ao IEDC</t>
  </si>
  <si>
    <t>Renovação da associação IEDC</t>
  </si>
  <si>
    <t>GRIA</t>
  </si>
  <si>
    <t>CONTRIBUIÇÃO PARA ASSOC. CLASSE</t>
  </si>
  <si>
    <t>INTERNATIONAL ECONOMIC DEVELOPMENT COUNCIL</t>
  </si>
  <si>
    <t>Data da Assinatura da Razão</t>
  </si>
  <si>
    <t>5130.01.0000001/2025-05</t>
  </si>
  <si>
    <t>Cartão de boas vindas para acompanhar materiais de representação para os colaboradores da Invest Minas.</t>
  </si>
  <si>
    <t>5130.01.0001159/2024-73</t>
  </si>
  <si>
    <t>Assinatura Adobe Creative Clould - via cartão corporativo</t>
  </si>
  <si>
    <t>ADOBE CREATIVE CLOUD</t>
  </si>
  <si>
    <t>5130.01.0000010/2025-53</t>
  </si>
  <si>
    <t xml:space="preserve">Contratação banco de vídeos </t>
  </si>
  <si>
    <t>5130.01.0000005/2025-91</t>
  </si>
  <si>
    <t>Inscrição  no curso "Finanças e Contabilidade para Conselheiros".</t>
  </si>
  <si>
    <t>5130.01.0000003/2025-48</t>
  </si>
  <si>
    <t>Aquisição Certificado Digital SSL/TLS - Sistema GPI - 2025</t>
  </si>
  <si>
    <t>FALCON CERTIFICADOS DIGITAIS</t>
  </si>
  <si>
    <t xml:space="preserve">5130.01.0000021/2025-47 </t>
  </si>
  <si>
    <t>Contratação da Agência para o Desenvolvimento e Inovação do Setor Mineral Brasileiro (ADIMB)</t>
  </si>
  <si>
    <t>GCMSM</t>
  </si>
  <si>
    <t>AGENCIA PARA O DESENVOLVIMENTO E INOVACAO DO SETOR MINERAL BRASILEIRO - ADIMB</t>
  </si>
  <si>
    <t>5130.01.0000051/2025-13</t>
  </si>
  <si>
    <t>5130.01.0000069/2025-12</t>
  </si>
  <si>
    <t>Plaquinhas de identificação para as portas da sala da diretoria.</t>
  </si>
  <si>
    <t xml:space="preserve">5130.01.0000042/2025-62 </t>
  </si>
  <si>
    <t>Renovação da associação com a WAIPA</t>
  </si>
  <si>
    <t>WAIPA</t>
  </si>
  <si>
    <t>5130.01.0000098/2025-05</t>
  </si>
  <si>
    <t>Compra de materiais de escritório</t>
  </si>
  <si>
    <t>MATERIAL DE ESCRITÓRIO</t>
  </si>
  <si>
    <t>CCL DISTRIBUIDORA LTDA</t>
  </si>
  <si>
    <t xml:space="preserve">5130.01.0000062/2025-07 </t>
  </si>
  <si>
    <t>Aquisição de bottons da Invest Minas</t>
  </si>
  <si>
    <t>ROXY COMÉRCIO DE BIJUTERIAS LTDA</t>
  </si>
  <si>
    <t>5130.01.0000118/2025-47</t>
  </si>
  <si>
    <t>Contratação de Seguros Viagem</t>
  </si>
  <si>
    <t>5130.01.0000115/2025-31</t>
  </si>
  <si>
    <t>Suporte Técnico - Sistema ERP Riosoft.</t>
  </si>
  <si>
    <t>MANUTENÇÃO DE  SISTEMAS DE GESTÃO INTEGRADO</t>
  </si>
  <si>
    <t>Cia. Brasileira de Software - Riosoft</t>
  </si>
  <si>
    <t xml:space="preserve">5130.01.0000125/2025-52 </t>
  </si>
  <si>
    <t>TASK SOFTWARE LTDA</t>
  </si>
  <si>
    <t xml:space="preserve">5130.01.0000133/2025-30 </t>
  </si>
  <si>
    <t>Impressão do Guia de Minerais Críticos</t>
  </si>
  <si>
    <t>ARTES GRAFICAS FORMATO LTDA</t>
  </si>
  <si>
    <t>5130.01.0000135/2025-73</t>
  </si>
  <si>
    <t>Aquisição de licença Bubble.io</t>
  </si>
  <si>
    <t>REDES INTERNAS</t>
  </si>
  <si>
    <t>BUBBLE IO</t>
  </si>
  <si>
    <t>R$ 8,139.99*</t>
  </si>
  <si>
    <t>5130.01.0000136/2025-46</t>
  </si>
  <si>
    <t>Contratação de auditoria externa para o exercício 2024</t>
  </si>
  <si>
    <t>AUDITORIA EXTERNA</t>
  </si>
  <si>
    <t xml:space="preserve">ACE AUDITORIA E CONSULTORIA EMPRESARIAL </t>
  </si>
  <si>
    <t xml:space="preserve">5130.01.0000138/2025-89 </t>
  </si>
  <si>
    <t>Cartões para a ação do Dia Internacional da Mulher</t>
  </si>
  <si>
    <t xml:space="preserve">5130.01.0000144/2025-24 </t>
  </si>
  <si>
    <t>Placa de homenagem para o Fernando Passalio</t>
  </si>
  <si>
    <t>INOXMIG COMERCIO LTDA</t>
  </si>
  <si>
    <t>5130.01.0000169/2025-28</t>
  </si>
  <si>
    <t>Contratação de serviços de treinamento para abordagem das temáticas: tributos municipais, tributos federais e Reforma Tributária, que acontecerá no dia 17 de março, na Cidade Administrativa do Estado de Minas Gerais.</t>
  </si>
  <si>
    <t>RH</t>
  </si>
  <si>
    <t>Muraccioli André- (MUTUUS GESTAO TRIBUTARIA LTDA)</t>
  </si>
  <si>
    <t>5130.01.0000172/2025-44</t>
  </si>
  <si>
    <t>Contratação de serviços linguísticos em mandarim: interpretação consecutiva</t>
  </si>
  <si>
    <t>EDIÇÃO E TRADUÇÃO</t>
  </si>
  <si>
    <t>KARINA CUNHA DA SILVA BRITO 12084354692</t>
  </si>
  <si>
    <t>5130.01.0000173/2025-17</t>
  </si>
  <si>
    <t>Contratação de serviços linguísticos: tradução e versão em mandarim.</t>
  </si>
  <si>
    <t>5130.01.0000180/2025-22</t>
  </si>
  <si>
    <t>Renovação de plano de hospedagem dos sites - lithiumvalleybrazil.com.br e investminastur.mg.gov.br</t>
  </si>
  <si>
    <t>5130.01.0000182/2025-65</t>
  </si>
  <si>
    <t>2119 e 2120</t>
  </si>
  <si>
    <t xml:space="preserve">AMAZON SERVICOS DE VAREJO DO BRASIL LTDA. / JUSPODIVM - EDITORA JURÍDICA DA BAHIA LTDA. </t>
  </si>
  <si>
    <t>R$ 845,76</t>
  </si>
  <si>
    <t xml:space="preserve">5130.01.0000185/2025-81 </t>
  </si>
  <si>
    <t>Aquisição de garrafa térmica</t>
  </si>
  <si>
    <t>PRESIDENCIA</t>
  </si>
  <si>
    <t xml:space="preserve">MATERIAL DE USO E CONSUMO </t>
  </si>
  <si>
    <t>MAGAZINE LUIZA S/A</t>
  </si>
  <si>
    <t>5130.01.0000187/2025-27</t>
  </si>
  <si>
    <t xml:space="preserve"> Aquisição de lanches para os participantes de treinamento institucional</t>
  </si>
  <si>
    <t>FORNECIMENTO DE ALIMENTAÇÃO, BEBIDAS E OUTROS</t>
  </si>
  <si>
    <t>CAFÉ MAIS PANINI LTDA</t>
  </si>
  <si>
    <t>5130.01.0000186/2025-54</t>
  </si>
  <si>
    <t>Aquisição de presentes oficiais com base na Resolução nº 15/2023</t>
  </si>
  <si>
    <t>BEM MINEIRO COMERCIO DE ARTESANATO E MINERAIS LTDA</t>
  </si>
  <si>
    <t xml:space="preserve">5130.01.0000176/2025-33 </t>
  </si>
  <si>
    <t>Confecção do folder de resultados 2024</t>
  </si>
  <si>
    <t>RONA EDITORA LTDA.</t>
  </si>
  <si>
    <t>5130.01.0000198/2025-21</t>
  </si>
  <si>
    <t>ACESSO A BANCO DE DADOS E INFORMAÇÃO</t>
  </si>
  <si>
    <t>5130.01.0000184/2025-11</t>
  </si>
  <si>
    <t>Aquisição de vacinas para Campanha da Gripe 2025.</t>
  </si>
  <si>
    <t>VACCINE - CLINICA DE VACINAS MINAS GERAIS LTDA.</t>
  </si>
  <si>
    <t xml:space="preserve">5130.01.0000202/2025-10 </t>
  </si>
  <si>
    <t>Contratação de estúdio de gravação de vídeo e som, com estrutura técnica e infraestrutura adequadas, para a realização do Media Training.</t>
  </si>
  <si>
    <t>ORGANIZAÇÃO DE FEIRAS E EVENTOS</t>
  </si>
  <si>
    <t>PROLZT - SPORT BOX CONTEÚDO ESPORTIVO LTDA</t>
  </si>
  <si>
    <t xml:space="preserve">5130.01.0000208/2025-42 </t>
  </si>
  <si>
    <t>Aquisição Adaptadores e cabos para TV e notebooks</t>
  </si>
  <si>
    <t>AMAZON SERVICOS DE VAREJO DO BRASIL LTDA.</t>
  </si>
  <si>
    <t>5130.01.0000209/2025-15</t>
  </si>
  <si>
    <t>Contratação de serviços de treinamento e aperfeiçoamento em língua inglesa para os colaboradores da Invest Minas.</t>
  </si>
  <si>
    <t>5130.01.0000214/2025-74</t>
  </si>
  <si>
    <t>Confecção de cards informativos sobre ergonomia.</t>
  </si>
  <si>
    <t>QUALYCÓPIAS </t>
  </si>
  <si>
    <t>5130.01.0000218/2025-63</t>
  </si>
  <si>
    <t>Aquisição de 500 impressos do Guia Minerais Críticos</t>
  </si>
  <si>
    <t>5130.01.0000064/2025-50</t>
  </si>
  <si>
    <t>Contratação software ArcGis e créditos para processamento de dados.</t>
  </si>
  <si>
    <t>GRIAM</t>
  </si>
  <si>
    <t>ALUGUEL DE LICENÇA DE SOFTWARE</t>
  </si>
  <si>
    <t>IMAGEM GEOSISTEMAS E COMÉRCIO LTDA.</t>
  </si>
  <si>
    <t>5130.01.0000215/2025-47</t>
  </si>
  <si>
    <t xml:space="preserve">Seguro Viagem </t>
  </si>
  <si>
    <t>ASSIT CARD</t>
  </si>
  <si>
    <t>5130.01.0000224/2025-95</t>
  </si>
  <si>
    <t>Aquisição de impressos ‘Mina Gerais Brazil- Your next success story’</t>
  </si>
  <si>
    <t>5130.01.0000234/2025-19</t>
  </si>
  <si>
    <t>5130.01.0000235/2025-89</t>
  </si>
  <si>
    <t xml:space="preserve">Aquisição de seguro viagem </t>
  </si>
  <si>
    <t xml:space="preserve">5130.01.0000243/2025-67 </t>
  </si>
  <si>
    <t>Renovação assinatura Valor Econômico</t>
  </si>
  <si>
    <t>EDITORA GLOBO</t>
  </si>
  <si>
    <t>5130.01.0000239/2025-78</t>
  </si>
  <si>
    <t>Renovação assinatura “NOTÍCIAS DE MINERAÇÃO DO BRASIL”</t>
  </si>
  <si>
    <t> ASSINATURAS E LIVROS (ASSINATURAS: LINKEDIN, JORNAIS)</t>
  </si>
  <si>
    <t>ASPERMONT BRASIL PROVEDORA DE INFORMAÇÃO</t>
  </si>
  <si>
    <t xml:space="preserve">5130.01.0000242/2025-94 </t>
  </si>
  <si>
    <t>Renovação de registro de domínio internacional - plataformamineiradoinvestidor.com</t>
  </si>
  <si>
    <t>GODADDY</t>
  </si>
  <si>
    <t xml:space="preserve">5130.01.0000250/2025-72 </t>
  </si>
  <si>
    <t>Cupcakes personalizados para o aniversário da Invest Minas para os colaboradores</t>
  </si>
  <si>
    <t>EVENTOS INTERNOS</t>
  </si>
  <si>
    <t>BIDUCA CONFEITOS DOCERIA ARTESANAL LTDA</t>
  </si>
  <si>
    <t>5130.01.0000266/2025-28</t>
  </si>
  <si>
    <t>Locação de sala de reuniões em hotel de padrão superior em região central na cidade chinesa de Beijing no dia 16 de junho de 2025</t>
  </si>
  <si>
    <t>Hotel Holiday Inn Express Beijing Dongzhimen</t>
  </si>
  <si>
    <t>5130.01.0000263/2025-12</t>
  </si>
  <si>
    <t>Contratação de licenças de antivírus Kaspersky.</t>
  </si>
  <si>
    <t>SOFTWARE</t>
  </si>
  <si>
    <t>5130.01.0000140/2025-35</t>
  </si>
  <si>
    <t>Contratação de contabilidade externa</t>
  </si>
  <si>
    <t>CONTABILIDADE EXTERNA</t>
  </si>
  <si>
    <t>DOMINIU'S CONTABILIDADE LTDA.</t>
  </si>
  <si>
    <t>5130.01.0000262/2025-39</t>
  </si>
  <si>
    <t>Contratação de plano odontológico</t>
  </si>
  <si>
    <t>PLANO DE SAÚDE - QUADRO PRÓPRIO</t>
  </si>
  <si>
    <t>UNIMED BELO HORIZONTE COOP. DE TRABALHO MÉDICO</t>
  </si>
  <si>
    <t>5130.01.0000270/2025-17</t>
  </si>
  <si>
    <t>Participação da Invest Minas na Critical Minerals Conference</t>
  </si>
  <si>
    <t>GMSM</t>
  </si>
  <si>
    <t>AusIMM - Australasian Institute of Mining and Metallurgy</t>
  </si>
  <si>
    <t>5130.01.0000225/2025-68</t>
  </si>
  <si>
    <t>Contratação de Seguro D&amp;O</t>
  </si>
  <si>
    <t>AUSTRAL SEGURADORA</t>
  </si>
  <si>
    <t>5130.01.0000252/2025-18</t>
  </si>
  <si>
    <t>Folders “Vale do Lítio- resultados recorde em apenas 3 anos”</t>
  </si>
  <si>
    <t>5130.01.0000265/2025-55</t>
  </si>
  <si>
    <t xml:space="preserve">Compras de 5.000 cartões de visita para colaboradores da Invest Minas </t>
  </si>
  <si>
    <t>Contratação de empresa especializada na prestação de serviços técnicos e especializados de contabilidade e departamento pessoal.</t>
  </si>
  <si>
    <t>Contratação de empresa especializada na prestação de serviços de assistência odontológica</t>
  </si>
  <si>
    <t xml:space="preserve">UNIMED BELO HORIZONTE </t>
  </si>
  <si>
    <t>Critical Minerals Conference</t>
  </si>
  <si>
    <t>PAYFY</t>
  </si>
  <si>
    <t>Uso e consumo</t>
  </si>
  <si>
    <t>OUTRAS DESPESAS ADMINISTRATIVAS</t>
  </si>
  <si>
    <t>EMPORIO DELICIAS DI MI</t>
  </si>
  <si>
    <t>Passagem de trem Tokyo/Osaka João Paulo Braga</t>
  </si>
  <si>
    <t>DEMERGE BRAS*Trip.com</t>
  </si>
  <si>
    <t>Registro de domínio</t>
  </si>
  <si>
    <t>HOSTGATOR</t>
  </si>
  <si>
    <t>Custeio das passagens ferroviárias para deslocamento entre as cidades japonesas Tóquio e Osaka, conforme solicitado em ofício anexo SEDE/GAB nº 119/2025.</t>
  </si>
  <si>
    <t>JRNISHINIHON</t>
  </si>
  <si>
    <t>Passagem Ferroviária Japão - Ronaldo Alexandre Barquette</t>
  </si>
  <si>
    <t>DAI1</t>
  </si>
  <si>
    <t>Materiais para missão Ásia e França</t>
  </si>
  <si>
    <t>QUALYCOPIAS</t>
  </si>
  <si>
    <t>5130.01.0000286/2025-70</t>
  </si>
  <si>
    <t>Aquisição de 400 impressos - Guia de Municípios</t>
  </si>
  <si>
    <t>5130.01.0000283/2025-54</t>
  </si>
  <si>
    <t>Serviço de desk Delhi Conncection na Índia - CCIB</t>
  </si>
  <si>
    <t>Câmara de Comercio, Indústria e Agropecuária Índia – Brasil</t>
  </si>
  <si>
    <t>5130.01.0000301/2025-53</t>
  </si>
  <si>
    <t>Serviço de Manutenção do sistema ERP Riosoft (MIX e Apolo).</t>
  </si>
  <si>
    <t>Creditos de API da OpenAI (usados hoje nas Notas Tecnicas e Geafinho)</t>
  </si>
  <si>
    <t>OPENAI</t>
  </si>
  <si>
    <t>5130.01.0000323/2025-41</t>
  </si>
  <si>
    <t>Aquisição de Microfones sem Fio</t>
  </si>
  <si>
    <t>VX ONLINE DE EQUIPAMENTOS DE TELEFONIA E COMUNICACAO</t>
  </si>
  <si>
    <t>5130.01.0000281/2025-11</t>
  </si>
  <si>
    <t>Contratação de Desk na Itália</t>
  </si>
  <si>
    <t>Promo Brasile Itália</t>
  </si>
  <si>
    <t>Compra de água para a sala da Presidência da Invest Minas.</t>
  </si>
  <si>
    <t>Economart</t>
  </si>
  <si>
    <t>5130.01.0000338/2025-24</t>
  </si>
  <si>
    <t xml:space="preserve">Contratação de estúdio de gravação de vídeo e som </t>
  </si>
  <si>
    <t>OUTRAS DESPESAS COM INFRA-ESTRUTURA</t>
  </si>
  <si>
    <t>PROLTZ - INSPIRACAO EM CONTEUDO LTDA</t>
  </si>
  <si>
    <t xml:space="preserve">5130.01.0000309/2025-31 </t>
  </si>
  <si>
    <t>Aquisição de folders institucionais</t>
  </si>
  <si>
    <t>5130.01.0000310/2025-04</t>
  </si>
  <si>
    <t>Aquisição de licenças Power BI</t>
  </si>
  <si>
    <t>ALUGUEL DE LICENÇAS DE SOFTWARE.</t>
  </si>
  <si>
    <t>BRASOFTWARE INFORMÁTICA LTDA</t>
  </si>
  <si>
    <t xml:space="preserve">5130.01.0000353/2025-07 </t>
  </si>
  <si>
    <t>Renovação do plano de hospedagem</t>
  </si>
  <si>
    <t>5130.01.0000356/2025-23</t>
  </si>
  <si>
    <t>Serviço de registro e averbação da Ata da 212ª Reunião do Conselho Superior da Invest Minas.</t>
  </si>
  <si>
    <t>CGB</t>
  </si>
  <si>
    <t>CARTÓRIO</t>
  </si>
  <si>
    <t>Giro Pagamentos e Tecnologia Ltda</t>
  </si>
  <si>
    <t>Compra água e pó de café para o gabinete</t>
  </si>
  <si>
    <t>Mart Minas</t>
  </si>
  <si>
    <t>Compra copos descartáveis para o gabinete</t>
  </si>
  <si>
    <t>Adesivos embaixadores sou Invest</t>
  </si>
  <si>
    <t>PROJECT PAPER</t>
  </si>
  <si>
    <t>Adesivos transparentes - Embaixadores Sou Invest</t>
  </si>
  <si>
    <t>Cartões transparentes - Embaixadores Sou Invest</t>
  </si>
  <si>
    <t>Bastão de selfie para kit - Embaixadores Sou Invest</t>
  </si>
  <si>
    <t>ART NOBRE EMBALAGENS</t>
  </si>
  <si>
    <t>Embalagem caixa com palha para kit - Embaixadores Sou Invest</t>
  </si>
  <si>
    <t>PRIME COMERCIO LTDA 2</t>
  </si>
  <si>
    <t>Suporte de celular para kit - Embaixadores Sou Invest</t>
  </si>
  <si>
    <t>VtaEmbalagens</t>
  </si>
  <si>
    <t>Microfone de lapela para kit - Embaixadores Sou Invest</t>
  </si>
  <si>
    <t xml:space="preserve">5130.01.0000369/2025-60 </t>
  </si>
  <si>
    <t>R$ 398,00*</t>
  </si>
  <si>
    <t xml:space="preserve">5130.01.0000366/2025-44 </t>
  </si>
  <si>
    <t>Treinamento em inteligência artificial aplicada à prática jurídica</t>
  </si>
  <si>
    <t xml:space="preserve"> TREINAMENTOS/CURSOS</t>
  </si>
  <si>
    <t>RAIO-X DO EDITAL CURSOS JURIDICOS LTDA</t>
  </si>
  <si>
    <t xml:space="preserve">5130.01.0000368/2025-87 </t>
  </si>
  <si>
    <t>Aquisição de 3 bandeiras, com as dimensões 1,28m X 0,90m, para a Missão Itália.</t>
  </si>
  <si>
    <t>BANDERTTINI COM E CONF DE BANDEIRAS LTDA</t>
  </si>
  <si>
    <t xml:space="preserve">5130.01.0000367/2025-17 </t>
  </si>
  <si>
    <t>Contratação de seguro viagem para o Presidente Rodrigo Rodrigues Tavares.</t>
  </si>
  <si>
    <t xml:space="preserve"> SEGURO DE VIAGEM</t>
  </si>
  <si>
    <t>5130.01.0000373/2025-49</t>
  </si>
  <si>
    <t>Aquisição de passagens ferroviárias internacionais.</t>
  </si>
  <si>
    <t>CGAB</t>
  </si>
  <si>
    <t>SERVIÇOS DIVERSOS - VIAGENS INTERNACIONAIS</t>
  </si>
  <si>
    <t>RAIL EUROPE</t>
  </si>
  <si>
    <t>5130.01.0000370/2025-33</t>
  </si>
  <si>
    <t>Plataforma para envio de mailings</t>
  </si>
  <si>
    <t>ALUGUEL DE LICENÇA DE SOFTWARE</t>
  </si>
  <si>
    <t>Mensalidade atrasada Pacote Adobe Setembro/2025</t>
  </si>
  <si>
    <t>ADOBE</t>
  </si>
  <si>
    <t>Mensalidade Pacote Adobe Outubro/2025</t>
  </si>
  <si>
    <t>Mensalidade atrasada Mailchimp Setembro/2025</t>
  </si>
  <si>
    <t>Mensalidade Mailchimp Outubro/2025</t>
  </si>
  <si>
    <t>Certificado Digital modelo A1 para servidor do ERP.</t>
  </si>
  <si>
    <t>CERTCODE</t>
  </si>
  <si>
    <t>Renovação Dominio site Invest Minas</t>
  </si>
  <si>
    <t>Compra Pendrive Sandisk 64gb Cruzer Glide 3.0</t>
  </si>
  <si>
    <t>5130.01.0000395/2025-37</t>
  </si>
  <si>
    <t>Contratação de treinamento - Lovable Day Belo Horizonte</t>
  </si>
  <si>
    <t>Lovable</t>
  </si>
  <si>
    <t>5130.01.0000394/2025-64</t>
  </si>
  <si>
    <r>
      <t>FREEPIK COMPANY S.L</t>
    </r>
    <r>
      <rPr>
        <sz val="12"/>
        <color rgb="FF000000"/>
        <rFont val="Calibri"/>
        <charset val="1"/>
      </rPr>
      <t>,</t>
    </r>
  </si>
  <si>
    <t>5130.01.0000306/2025-15</t>
  </si>
  <si>
    <t>Aquisição de 5 banners institucionais</t>
  </si>
  <si>
    <t>QUICK GRAFICA - ALEX TULIO ANDRADE CARVALHO</t>
  </si>
  <si>
    <t>5130.01.0000419/2025-68</t>
  </si>
  <si>
    <t>Contratação de serviços linguísticos: interpretação mandarim-português.</t>
  </si>
  <si>
    <t xml:space="preserve">GIRI </t>
  </si>
  <si>
    <t>5130.01.0000433/2025-78</t>
  </si>
  <si>
    <t>85 copos térmicos Inox 740ml personalizados</t>
  </si>
  <si>
    <t>Compra café e água Diretoria Barquette</t>
  </si>
  <si>
    <t>ECONOMART</t>
  </si>
  <si>
    <t>Aquisição de lanche para workshop</t>
  </si>
  <si>
    <t>PANINI</t>
  </si>
  <si>
    <t>Mensalidade Adobe</t>
  </si>
  <si>
    <t>Lanche Invest Talks</t>
  </si>
  <si>
    <t>5130.01.0000434/2025-51</t>
  </si>
  <si>
    <t>Aquisição de Computadores (Mini Pc)</t>
  </si>
  <si>
    <t>Equipamento de informática</t>
  </si>
  <si>
    <t>LENOVO BRASIL</t>
  </si>
  <si>
    <t>5130.01.0000443/2025-02</t>
  </si>
  <si>
    <t>Renovação de associação ao IEDC</t>
  </si>
  <si>
    <t xml:space="preserve">Aquisição de mouse e teclado ergonômico  </t>
  </si>
  <si>
    <r>
      <rPr>
        <sz val="10"/>
        <rFont val="Calibri"/>
        <scheme val="minor"/>
      </rPr>
      <t>Aquisição </t>
    </r>
    <r>
      <rPr>
        <sz val="10"/>
        <rFont val="Times New Roman"/>
      </rPr>
      <t>de Certificado Digital SSL/TLS.</t>
    </r>
  </si>
  <si>
    <r>
      <t>OPENAI LCC.</t>
    </r>
    <r>
      <rPr>
        <sz val="12"/>
        <rFont val="Calibri"/>
        <charset val="1"/>
      </rPr>
      <t> </t>
    </r>
  </si>
  <si>
    <t xml:space="preserve">Valor </t>
  </si>
  <si>
    <t>International Economic Development Council (IEDC)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</si>
</sst>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164" formatCode="&quot;R$&quot;\ #,##0.00;[Red]\-&quot;R$&quot;\ #,##0.00"/>
    <numFmt numFmtId="165" formatCode="&quot;R$&quot;#,##0.00"/>
    <numFmt numFmtId="166" formatCode="&quot;R$&quot;\ #,##0.00"/>
    <numFmt numFmtId="167" formatCode="_-[$R$-416]\ * #,##0.00_-;\-[$R$-416]\ * #,##0.00_-;_-[$R$-416]\ * &quot;-&quot;??_-;_-@_-"/>
    <numFmt numFmtId="168" formatCode="_-[$$-C09]* #,##0.00_-;\-[$$-C09]* #,##0.00_-;_-[$$-C09]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charset val="1"/>
    </font>
    <font>
      <sz val="11"/>
      <color rgb="FF000000"/>
      <name val="Calibri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charset val="1"/>
    </font>
    <font>
      <sz val="11"/>
      <color theme="1"/>
      <name val="Calibri"/>
      <family val="2"/>
      <charset val="1"/>
    </font>
    <font>
      <sz val="10.5"/>
      <color rgb="FF1F1B19"/>
      <name val="Calibri"/>
      <family val="2"/>
      <charset val="1"/>
    </font>
    <font>
      <b/>
      <sz val="11"/>
      <name val="Calibri"/>
      <family val="2"/>
      <scheme val="minor"/>
    </font>
    <font>
      <sz val="12"/>
      <name val="Calibri"/>
      <scheme val="minor"/>
    </font>
    <font>
      <sz val="12"/>
      <name val="Calibri"/>
      <charset val="1"/>
    </font>
    <font>
      <sz val="10"/>
      <name val="Calibri"/>
      <scheme val="minor"/>
    </font>
    <font>
      <sz val="10"/>
      <name val="Times New Roman"/>
    </font>
    <font>
      <sz val="10"/>
      <name val="Times New Roman"/>
      <charset val="1"/>
    </font>
    <font>
      <sz val="11"/>
      <name val="Calibri"/>
      <charset val="1"/>
    </font>
    <font>
      <sz val="12"/>
      <name val="Calibri"/>
      <family val="2"/>
      <charset val="1"/>
    </font>
    <font>
      <sz val="11"/>
      <name val="Calibri"/>
      <scheme val="minor"/>
    </font>
    <font>
      <sz val="11"/>
      <name val="Aptos Narrow"/>
      <charset val="1"/>
    </font>
    <font>
      <sz val="11"/>
      <name val="Calibri"/>
      <family val="2"/>
      <charset val="1"/>
    </font>
    <font>
      <sz val="13.5"/>
      <name val="Calibri"/>
      <charset val="1"/>
    </font>
    <font>
      <sz val="1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5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0" fillId="5" borderId="5" xfId="0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14" fontId="13" fillId="0" borderId="12" xfId="0" applyNumberFormat="1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5" fontId="13" fillId="0" borderId="1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5" fontId="15" fillId="0" borderId="13" xfId="1" applyNumberFormat="1" applyFont="1" applyFill="1" applyBorder="1" applyAlignment="1">
      <alignment horizontal="center" vertical="center"/>
    </xf>
    <xf numFmtId="1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165" fontId="13" fillId="0" borderId="23" xfId="0" applyNumberFormat="1" applyFont="1" applyBorder="1" applyAlignment="1">
      <alignment horizontal="center" vertical="center" wrapText="1"/>
    </xf>
    <xf numFmtId="165" fontId="13" fillId="0" borderId="17" xfId="0" applyNumberFormat="1" applyFont="1" applyBorder="1" applyAlignment="1">
      <alignment horizontal="center" vertical="center"/>
    </xf>
    <xf numFmtId="14" fontId="13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167" fontId="13" fillId="0" borderId="13" xfId="1" applyNumberFormat="1" applyFont="1" applyFill="1" applyBorder="1" applyAlignment="1">
      <alignment horizontal="center" vertical="center" wrapText="1"/>
    </xf>
    <xf numFmtId="167" fontId="13" fillId="0" borderId="13" xfId="1" applyNumberFormat="1" applyFont="1" applyFill="1" applyBorder="1" applyAlignment="1">
      <alignment horizontal="center" vertical="center"/>
    </xf>
    <xf numFmtId="167" fontId="13" fillId="0" borderId="19" xfId="1" applyNumberFormat="1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14" fontId="13" fillId="0" borderId="12" xfId="0" applyNumberFormat="1" applyFont="1" applyBorder="1" applyAlignment="1">
      <alignment horizontal="center" vertical="center" wrapText="1"/>
    </xf>
    <xf numFmtId="165" fontId="13" fillId="0" borderId="13" xfId="0" applyNumberFormat="1" applyFont="1" applyBorder="1" applyAlignment="1">
      <alignment horizontal="center" vertical="center" wrapText="1"/>
    </xf>
    <xf numFmtId="165" fontId="13" fillId="0" borderId="32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vertical="center"/>
    </xf>
    <xf numFmtId="165" fontId="13" fillId="0" borderId="19" xfId="0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2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14" fontId="13" fillId="0" borderId="21" xfId="0" applyNumberFormat="1" applyFont="1" applyBorder="1" applyAlignment="1">
      <alignment horizontal="center" vertical="center"/>
    </xf>
    <xf numFmtId="14" fontId="13" fillId="0" borderId="22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165" fontId="13" fillId="0" borderId="30" xfId="0" applyNumberFormat="1" applyFont="1" applyBorder="1" applyAlignment="1">
      <alignment horizontal="center" vertical="center"/>
    </xf>
    <xf numFmtId="14" fontId="13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165" fontId="13" fillId="0" borderId="31" xfId="0" applyNumberFormat="1" applyFont="1" applyBorder="1" applyAlignment="1">
      <alignment horizontal="center" vertical="center"/>
    </xf>
    <xf numFmtId="167" fontId="13" fillId="0" borderId="17" xfId="1" applyNumberFormat="1" applyFont="1" applyFill="1" applyBorder="1" applyAlignment="1">
      <alignment horizontal="center" vertical="center" wrapText="1"/>
    </xf>
    <xf numFmtId="167" fontId="13" fillId="0" borderId="25" xfId="1" applyNumberFormat="1" applyFont="1" applyFill="1" applyBorder="1" applyAlignment="1">
      <alignment horizontal="center" vertical="center" wrapText="1"/>
    </xf>
    <xf numFmtId="165" fontId="13" fillId="0" borderId="25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167" fontId="13" fillId="0" borderId="25" xfId="1" applyNumberFormat="1" applyFont="1" applyFill="1" applyBorder="1" applyAlignment="1">
      <alignment horizontal="center" vertical="center"/>
    </xf>
    <xf numFmtId="167" fontId="13" fillId="0" borderId="17" xfId="1" applyNumberFormat="1" applyFont="1" applyFill="1" applyBorder="1" applyAlignment="1">
      <alignment horizontal="center" vertical="center"/>
    </xf>
    <xf numFmtId="44" fontId="13" fillId="0" borderId="13" xfId="1" applyFont="1" applyFill="1" applyBorder="1" applyAlignment="1">
      <alignment horizontal="center" vertical="center"/>
    </xf>
    <xf numFmtId="44" fontId="13" fillId="0" borderId="17" xfId="1" applyFont="1" applyFill="1" applyBorder="1" applyAlignment="1">
      <alignment horizontal="center" vertical="center"/>
    </xf>
    <xf numFmtId="44" fontId="13" fillId="0" borderId="14" xfId="1" applyFont="1" applyBorder="1" applyAlignment="1">
      <alignment horizontal="center" vertical="center"/>
    </xf>
    <xf numFmtId="44" fontId="13" fillId="0" borderId="31" xfId="1" applyFont="1" applyFill="1" applyBorder="1" applyAlignment="1">
      <alignment horizontal="center" vertical="center"/>
    </xf>
    <xf numFmtId="44" fontId="13" fillId="0" borderId="30" xfId="1" applyFont="1" applyFill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14" fontId="13" fillId="0" borderId="24" xfId="0" applyNumberFormat="1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165" fontId="13" fillId="0" borderId="25" xfId="0" applyNumberFormat="1" applyFont="1" applyBorder="1" applyAlignment="1">
      <alignment vertical="center"/>
    </xf>
    <xf numFmtId="44" fontId="13" fillId="0" borderId="31" xfId="1" applyFont="1" applyFill="1" applyBorder="1" applyAlignment="1">
      <alignment vertical="center"/>
    </xf>
    <xf numFmtId="14" fontId="13" fillId="0" borderId="22" xfId="0" applyNumberFormat="1" applyFont="1" applyBorder="1" applyAlignment="1">
      <alignment vertical="center"/>
    </xf>
    <xf numFmtId="0" fontId="13" fillId="0" borderId="17" xfId="0" applyFont="1" applyBorder="1" applyAlignment="1">
      <alignment vertical="center" wrapText="1"/>
    </xf>
    <xf numFmtId="165" fontId="13" fillId="0" borderId="17" xfId="0" applyNumberFormat="1" applyFont="1" applyBorder="1" applyAlignment="1">
      <alignment vertical="center"/>
    </xf>
    <xf numFmtId="44" fontId="13" fillId="0" borderId="30" xfId="1" applyFont="1" applyFill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167" fontId="13" fillId="0" borderId="13" xfId="1" applyNumberFormat="1" applyFont="1" applyFill="1" applyBorder="1" applyAlignment="1">
      <alignment vertical="center" wrapText="1"/>
    </xf>
    <xf numFmtId="165" fontId="13" fillId="0" borderId="13" xfId="0" applyNumberFormat="1" applyFont="1" applyBorder="1" applyAlignment="1">
      <alignment vertical="center"/>
    </xf>
    <xf numFmtId="14" fontId="13" fillId="0" borderId="12" xfId="0" applyNumberFormat="1" applyFont="1" applyBorder="1" applyAlignment="1">
      <alignment vertical="center"/>
    </xf>
    <xf numFmtId="44" fontId="13" fillId="0" borderId="14" xfId="1" applyFont="1" applyFill="1" applyBorder="1" applyAlignment="1">
      <alignment vertical="center"/>
    </xf>
    <xf numFmtId="44" fontId="13" fillId="0" borderId="14" xfId="1" applyFont="1" applyFill="1" applyBorder="1" applyAlignment="1">
      <alignment horizontal="center" vertical="center"/>
    </xf>
    <xf numFmtId="167" fontId="13" fillId="0" borderId="25" xfId="1" applyNumberFormat="1" applyFont="1" applyFill="1" applyBorder="1" applyAlignment="1">
      <alignment vertical="center"/>
    </xf>
    <xf numFmtId="167" fontId="13" fillId="0" borderId="17" xfId="1" applyNumberFormat="1" applyFont="1" applyFill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165" fontId="13" fillId="0" borderId="30" xfId="1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 wrapText="1"/>
    </xf>
    <xf numFmtId="2" fontId="0" fillId="0" borderId="36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165" fontId="4" fillId="0" borderId="37" xfId="0" applyNumberFormat="1" applyFont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36" xfId="0" applyBorder="1"/>
    <xf numFmtId="0" fontId="14" fillId="3" borderId="35" xfId="0" applyFont="1" applyFill="1" applyBorder="1" applyAlignment="1">
      <alignment horizontal="center" vertical="center" wrapText="1"/>
    </xf>
    <xf numFmtId="165" fontId="13" fillId="0" borderId="35" xfId="0" applyNumberFormat="1" applyFont="1" applyBorder="1" applyAlignment="1">
      <alignment horizontal="center" vertical="center"/>
    </xf>
    <xf numFmtId="165" fontId="13" fillId="0" borderId="40" xfId="0" applyNumberFormat="1" applyFont="1" applyBorder="1" applyAlignment="1">
      <alignment horizontal="center" vertical="center"/>
    </xf>
    <xf numFmtId="165" fontId="13" fillId="0" borderId="41" xfId="0" applyNumberFormat="1" applyFont="1" applyBorder="1" applyAlignment="1">
      <alignment horizontal="center" vertical="center"/>
    </xf>
    <xf numFmtId="165" fontId="13" fillId="0" borderId="35" xfId="0" applyNumberFormat="1" applyFont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14" fontId="13" fillId="7" borderId="12" xfId="0" applyNumberFormat="1" applyFont="1" applyFill="1" applyBorder="1" applyAlignment="1">
      <alignment horizontal="center" vertical="center" wrapText="1"/>
    </xf>
    <xf numFmtId="167" fontId="0" fillId="0" borderId="36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166" fontId="0" fillId="0" borderId="36" xfId="0" applyNumberFormat="1" applyBorder="1" applyAlignment="1">
      <alignment horizontal="center" vertical="center"/>
    </xf>
    <xf numFmtId="4" fontId="0" fillId="0" borderId="36" xfId="0" applyNumberFormat="1" applyBorder="1"/>
    <xf numFmtId="167" fontId="0" fillId="0" borderId="36" xfId="0" applyNumberFormat="1" applyBorder="1"/>
    <xf numFmtId="0" fontId="17" fillId="0" borderId="36" xfId="0" applyFont="1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7" fontId="0" fillId="0" borderId="37" xfId="0" applyNumberFormat="1" applyBorder="1"/>
    <xf numFmtId="167" fontId="0" fillId="0" borderId="37" xfId="0" applyNumberFormat="1" applyBorder="1" applyAlignment="1">
      <alignment horizontal="center" vertical="center"/>
    </xf>
    <xf numFmtId="0" fontId="0" fillId="0" borderId="36" xfId="0" applyBorder="1" applyAlignment="1">
      <alignment horizontal="center"/>
    </xf>
    <xf numFmtId="167" fontId="0" fillId="0" borderId="36" xfId="0" applyNumberFormat="1" applyBorder="1" applyAlignment="1">
      <alignment horizontal="center"/>
    </xf>
    <xf numFmtId="14" fontId="0" fillId="0" borderId="43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4" fontId="13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>
      <alignment horizontal="center" vertical="center"/>
    </xf>
    <xf numFmtId="14" fontId="13" fillId="0" borderId="48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 vertical="center"/>
    </xf>
    <xf numFmtId="167" fontId="0" fillId="0" borderId="39" xfId="0" applyNumberFormat="1" applyBorder="1" applyAlignment="1">
      <alignment horizontal="center" vertical="center"/>
    </xf>
    <xf numFmtId="0" fontId="17" fillId="0" borderId="0" xfId="0" applyFont="1"/>
    <xf numFmtId="165" fontId="13" fillId="0" borderId="16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167" fontId="17" fillId="0" borderId="36" xfId="0" applyNumberFormat="1" applyFont="1" applyBorder="1"/>
    <xf numFmtId="167" fontId="0" fillId="9" borderId="36" xfId="0" applyNumberFormat="1" applyFill="1" applyBorder="1" applyAlignment="1">
      <alignment horizontal="center" vertical="center"/>
    </xf>
    <xf numFmtId="165" fontId="4" fillId="9" borderId="36" xfId="0" applyNumberFormat="1" applyFont="1" applyFill="1" applyBorder="1" applyAlignment="1">
      <alignment horizontal="center" vertical="center" wrapText="1"/>
    </xf>
    <xf numFmtId="165" fontId="4" fillId="0" borderId="36" xfId="0" applyNumberFormat="1" applyFont="1" applyBorder="1" applyAlignment="1">
      <alignment vertical="center" wrapText="1"/>
    </xf>
    <xf numFmtId="2" fontId="0" fillId="0" borderId="36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36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0" fillId="0" borderId="36" xfId="0" applyNumberFormat="1" applyBorder="1" applyAlignment="1">
      <alignment horizontal="center"/>
    </xf>
    <xf numFmtId="0" fontId="0" fillId="0" borderId="0" xfId="0" applyAlignment="1">
      <alignment horizontal="center"/>
    </xf>
    <xf numFmtId="167" fontId="17" fillId="0" borderId="37" xfId="0" applyNumberFormat="1" applyFont="1" applyBorder="1" applyAlignment="1">
      <alignment horizontal="center" vertical="center"/>
    </xf>
    <xf numFmtId="165" fontId="4" fillId="9" borderId="37" xfId="0" applyNumberFormat="1" applyFont="1" applyFill="1" applyBorder="1" applyAlignment="1">
      <alignment horizontal="center" vertical="center" wrapText="1"/>
    </xf>
    <xf numFmtId="14" fontId="0" fillId="0" borderId="23" xfId="0" applyNumberFormat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0" fillId="0" borderId="37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14" fontId="0" fillId="0" borderId="50" xfId="0" applyNumberFormat="1" applyBorder="1" applyAlignment="1">
      <alignment horizontal="center" vertical="center"/>
    </xf>
    <xf numFmtId="166" fontId="0" fillId="0" borderId="36" xfId="0" applyNumberFormat="1" applyBorder="1" applyAlignment="1">
      <alignment horizontal="center"/>
    </xf>
    <xf numFmtId="166" fontId="2" fillId="8" borderId="1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166" fontId="4" fillId="0" borderId="23" xfId="0" applyNumberFormat="1" applyFont="1" applyBorder="1" applyAlignment="1">
      <alignment horizontal="center" vertical="center" wrapText="1"/>
    </xf>
    <xf numFmtId="166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/>
    </xf>
    <xf numFmtId="14" fontId="0" fillId="0" borderId="37" xfId="0" applyNumberFormat="1" applyBorder="1" applyAlignment="1">
      <alignment horizontal="center"/>
    </xf>
    <xf numFmtId="0" fontId="0" fillId="0" borderId="37" xfId="0" applyBorder="1"/>
    <xf numFmtId="166" fontId="0" fillId="0" borderId="37" xfId="0" applyNumberFormat="1" applyBorder="1" applyAlignment="1">
      <alignment horizontal="center"/>
    </xf>
    <xf numFmtId="16" fontId="0" fillId="0" borderId="36" xfId="0" applyNumberFormat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14" fontId="20" fillId="0" borderId="36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vertical="center" wrapText="1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39" xfId="0" applyBorder="1" applyAlignment="1">
      <alignment horizontal="left" vertical="center" wrapText="1"/>
    </xf>
    <xf numFmtId="0" fontId="17" fillId="0" borderId="50" xfId="0" applyFont="1" applyBorder="1" applyAlignment="1">
      <alignment horizontal="center" vertical="center"/>
    </xf>
    <xf numFmtId="14" fontId="18" fillId="0" borderId="36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left" vertical="top" wrapText="1"/>
    </xf>
    <xf numFmtId="0" fontId="13" fillId="0" borderId="36" xfId="0" applyFont="1" applyBorder="1"/>
    <xf numFmtId="166" fontId="0" fillId="0" borderId="50" xfId="0" applyNumberFormat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 wrapText="1"/>
    </xf>
    <xf numFmtId="0" fontId="21" fillId="0" borderId="0" xfId="0" applyFont="1"/>
    <xf numFmtId="0" fontId="0" fillId="7" borderId="36" xfId="0" applyFill="1" applyBorder="1" applyAlignment="1">
      <alignment horizontal="center"/>
    </xf>
    <xf numFmtId="0" fontId="0" fillId="7" borderId="36" xfId="0" applyFill="1" applyBorder="1" applyAlignment="1">
      <alignment horizontal="left" vertical="center"/>
    </xf>
    <xf numFmtId="0" fontId="0" fillId="0" borderId="36" xfId="0" applyBorder="1" applyAlignment="1">
      <alignment horizontal="left" vertical="top" wrapText="1"/>
    </xf>
    <xf numFmtId="167" fontId="17" fillId="0" borderId="0" xfId="0" applyNumberFormat="1" applyFont="1"/>
    <xf numFmtId="167" fontId="17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 vertical="center"/>
    </xf>
    <xf numFmtId="168" fontId="0" fillId="0" borderId="36" xfId="0" applyNumberFormat="1" applyBorder="1" applyAlignment="1">
      <alignment horizontal="center"/>
    </xf>
    <xf numFmtId="0" fontId="0" fillId="0" borderId="36" xfId="0" applyBorder="1" applyAlignment="1">
      <alignment wrapText="1"/>
    </xf>
    <xf numFmtId="0" fontId="2" fillId="8" borderId="55" xfId="0" applyFont="1" applyFill="1" applyBorder="1" applyAlignment="1">
      <alignment horizontal="center" vertical="center"/>
    </xf>
    <xf numFmtId="0" fontId="2" fillId="8" borderId="56" xfId="0" applyFont="1" applyFill="1" applyBorder="1" applyAlignment="1">
      <alignment horizontal="center" vertical="center"/>
    </xf>
    <xf numFmtId="0" fontId="2" fillId="8" borderId="56" xfId="0" applyFont="1" applyFill="1" applyBorder="1" applyAlignment="1">
      <alignment horizontal="center" vertical="center" wrapText="1"/>
    </xf>
    <xf numFmtId="166" fontId="2" fillId="8" borderId="56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166" fontId="0" fillId="0" borderId="43" xfId="0" applyNumberFormat="1" applyBorder="1" applyAlignment="1">
      <alignment horizontal="center" vertical="center"/>
    </xf>
    <xf numFmtId="0" fontId="0" fillId="0" borderId="39" xfId="0" applyBorder="1" applyAlignment="1">
      <alignment vertical="top" wrapText="1"/>
    </xf>
    <xf numFmtId="0" fontId="20" fillId="0" borderId="36" xfId="0" applyFont="1" applyBorder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0" xfId="0" applyFont="1"/>
    <xf numFmtId="3" fontId="0" fillId="0" borderId="37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37" xfId="0" applyFont="1" applyBorder="1"/>
    <xf numFmtId="0" fontId="22" fillId="0" borderId="36" xfId="0" applyFont="1" applyBorder="1"/>
    <xf numFmtId="0" fontId="23" fillId="0" borderId="36" xfId="0" applyFont="1" applyBorder="1"/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16" fontId="0" fillId="0" borderId="36" xfId="0" applyNumberFormat="1" applyBorder="1" applyAlignment="1">
      <alignment horizontal="center"/>
    </xf>
    <xf numFmtId="166" fontId="2" fillId="8" borderId="2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14" fontId="13" fillId="0" borderId="21" xfId="0" applyNumberFormat="1" applyFont="1" applyBorder="1" applyAlignment="1">
      <alignment horizontal="center" vertical="center"/>
    </xf>
    <xf numFmtId="14" fontId="13" fillId="0" borderId="24" xfId="0" applyNumberFormat="1" applyFont="1" applyBorder="1" applyAlignment="1">
      <alignment horizontal="center" vertical="center"/>
    </xf>
    <xf numFmtId="14" fontId="13" fillId="0" borderId="2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165" fontId="13" fillId="0" borderId="25" xfId="0" applyNumberFormat="1" applyFont="1" applyBorder="1" applyAlignment="1">
      <alignment horizontal="center" vertical="center"/>
    </xf>
    <xf numFmtId="165" fontId="13" fillId="0" borderId="17" xfId="0" applyNumberFormat="1" applyFont="1" applyBorder="1" applyAlignment="1">
      <alignment horizontal="center" vertical="center"/>
    </xf>
    <xf numFmtId="165" fontId="13" fillId="0" borderId="41" xfId="0" applyNumberFormat="1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165" fontId="13" fillId="0" borderId="40" xfId="0" applyNumberFormat="1" applyFont="1" applyBorder="1" applyAlignment="1">
      <alignment horizontal="center" vertical="center"/>
    </xf>
    <xf numFmtId="165" fontId="19" fillId="0" borderId="23" xfId="0" applyNumberFormat="1" applyFont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165" fontId="13" fillId="0" borderId="35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165" fontId="19" fillId="0" borderId="35" xfId="0" applyNumberFormat="1" applyFont="1" applyBorder="1" applyAlignment="1">
      <alignment horizontal="center" vertical="center"/>
    </xf>
    <xf numFmtId="14" fontId="13" fillId="0" borderId="33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167" fontId="13" fillId="0" borderId="23" xfId="1" applyNumberFormat="1" applyFont="1" applyFill="1" applyBorder="1" applyAlignment="1">
      <alignment horizontal="center" vertical="center" wrapText="1"/>
    </xf>
    <xf numFmtId="167" fontId="13" fillId="0" borderId="32" xfId="1" applyNumberFormat="1" applyFont="1" applyFill="1" applyBorder="1" applyAlignment="1">
      <alignment horizontal="center" vertical="center" wrapText="1"/>
    </xf>
    <xf numFmtId="165" fontId="13" fillId="0" borderId="32" xfId="0" applyNumberFormat="1" applyFont="1" applyBorder="1" applyAlignment="1">
      <alignment horizontal="center" vertical="center"/>
    </xf>
    <xf numFmtId="165" fontId="13" fillId="0" borderId="42" xfId="0" applyNumberFormat="1" applyFont="1" applyBorder="1" applyAlignment="1">
      <alignment horizontal="center" vertical="center"/>
    </xf>
    <xf numFmtId="167" fontId="13" fillId="0" borderId="17" xfId="1" applyNumberFormat="1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44" fontId="13" fillId="0" borderId="29" xfId="1" applyFont="1" applyFill="1" applyBorder="1" applyAlignment="1">
      <alignment horizontal="center" vertical="center"/>
    </xf>
    <xf numFmtId="44" fontId="13" fillId="0" borderId="30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4" fontId="13" fillId="0" borderId="23" xfId="1" applyFont="1" applyFill="1" applyBorder="1" applyAlignment="1">
      <alignment horizontal="center" vertical="center"/>
    </xf>
    <xf numFmtId="44" fontId="13" fillId="0" borderId="17" xfId="1" applyFont="1" applyFill="1" applyBorder="1" applyAlignment="1">
      <alignment horizontal="center" vertical="center"/>
    </xf>
    <xf numFmtId="44" fontId="13" fillId="0" borderId="31" xfId="1" applyFont="1" applyFill="1" applyBorder="1" applyAlignment="1">
      <alignment horizontal="center" vertical="center"/>
    </xf>
    <xf numFmtId="167" fontId="13" fillId="0" borderId="23" xfId="1" applyNumberFormat="1" applyFont="1" applyFill="1" applyBorder="1" applyAlignment="1">
      <alignment horizontal="center" vertical="center"/>
    </xf>
    <xf numFmtId="167" fontId="13" fillId="0" borderId="25" xfId="1" applyNumberFormat="1" applyFont="1" applyFill="1" applyBorder="1" applyAlignment="1">
      <alignment horizontal="center" vertical="center"/>
    </xf>
    <xf numFmtId="167" fontId="13" fillId="0" borderId="17" xfId="1" applyNumberFormat="1" applyFont="1" applyFill="1" applyBorder="1" applyAlignment="1">
      <alignment horizontal="center" vertical="center"/>
    </xf>
    <xf numFmtId="165" fontId="13" fillId="0" borderId="29" xfId="0" applyNumberFormat="1" applyFont="1" applyBorder="1" applyAlignment="1">
      <alignment horizontal="center" vertical="center"/>
    </xf>
    <xf numFmtId="165" fontId="13" fillId="0" borderId="3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5" fillId="7" borderId="23" xfId="0" applyFont="1" applyFill="1" applyBorder="1" applyAlignment="1">
      <alignment horizontal="center" vertical="center" wrapText="1"/>
    </xf>
    <xf numFmtId="165" fontId="4" fillId="7" borderId="23" xfId="0" applyNumberFormat="1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165" fontId="4" fillId="7" borderId="37" xfId="0" applyNumberFormat="1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  <xf numFmtId="165" fontId="4" fillId="7" borderId="36" xfId="0" applyNumberFormat="1" applyFont="1" applyFill="1" applyBorder="1" applyAlignment="1">
      <alignment horizontal="center" vertical="center" wrapText="1"/>
    </xf>
    <xf numFmtId="165" fontId="4" fillId="7" borderId="37" xfId="0" applyNumberFormat="1" applyFont="1" applyFill="1" applyBorder="1" applyAlignment="1">
      <alignment vertical="center" wrapText="1"/>
    </xf>
    <xf numFmtId="0" fontId="4" fillId="7" borderId="36" xfId="0" applyFont="1" applyFill="1" applyBorder="1" applyAlignment="1">
      <alignment horizontal="center" vertical="center" wrapText="1"/>
    </xf>
    <xf numFmtId="166" fontId="4" fillId="7" borderId="23" xfId="0" applyNumberFormat="1" applyFont="1" applyFill="1" applyBorder="1" applyAlignment="1">
      <alignment horizontal="center" vertical="center" wrapText="1"/>
    </xf>
    <xf numFmtId="166" fontId="4" fillId="7" borderId="37" xfId="0" applyNumberFormat="1" applyFont="1" applyFill="1" applyBorder="1" applyAlignment="1">
      <alignment horizontal="center" vertical="center" wrapText="1"/>
    </xf>
    <xf numFmtId="166" fontId="4" fillId="7" borderId="36" xfId="0" applyNumberFormat="1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4" fillId="8" borderId="13" xfId="0" applyFont="1" applyFill="1" applyBorder="1" applyAlignment="1">
      <alignment horizontal="left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/>
    </xf>
    <xf numFmtId="14" fontId="4" fillId="7" borderId="23" xfId="0" applyNumberFormat="1" applyFont="1" applyFill="1" applyBorder="1" applyAlignment="1">
      <alignment horizontal="center" vertical="center"/>
    </xf>
    <xf numFmtId="14" fontId="4" fillId="7" borderId="23" xfId="0" applyNumberFormat="1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25" fillId="7" borderId="23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14" fontId="4" fillId="7" borderId="37" xfId="0" applyNumberFormat="1" applyFont="1" applyFill="1" applyBorder="1" applyAlignment="1">
      <alignment horizontal="center" vertical="center"/>
    </xf>
    <xf numFmtId="14" fontId="4" fillId="7" borderId="37" xfId="0" applyNumberFormat="1" applyFont="1" applyFill="1" applyBorder="1" applyAlignment="1">
      <alignment horizontal="left" vertical="center" wrapText="1"/>
    </xf>
    <xf numFmtId="0" fontId="4" fillId="7" borderId="37" xfId="0" applyFont="1" applyFill="1" applyBorder="1" applyAlignment="1">
      <alignment horizontal="center" vertical="center" wrapText="1"/>
    </xf>
    <xf numFmtId="3" fontId="4" fillId="7" borderId="37" xfId="0" applyNumberFormat="1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/>
    </xf>
    <xf numFmtId="14" fontId="4" fillId="7" borderId="36" xfId="0" applyNumberFormat="1" applyFont="1" applyFill="1" applyBorder="1" applyAlignment="1">
      <alignment horizontal="center" vertical="center"/>
    </xf>
    <xf numFmtId="14" fontId="4" fillId="7" borderId="36" xfId="0" applyNumberFormat="1" applyFont="1" applyFill="1" applyBorder="1" applyAlignment="1">
      <alignment horizontal="left" vertical="center" wrapText="1"/>
    </xf>
    <xf numFmtId="14" fontId="4" fillId="7" borderId="36" xfId="0" applyNumberFormat="1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vertical="center" wrapText="1"/>
    </xf>
    <xf numFmtId="0" fontId="15" fillId="7" borderId="38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/>
    </xf>
    <xf numFmtId="0" fontId="15" fillId="7" borderId="39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left" vertical="center"/>
    </xf>
    <xf numFmtId="0" fontId="4" fillId="7" borderId="43" xfId="0" applyFont="1" applyFill="1" applyBorder="1" applyAlignment="1">
      <alignment horizontal="center" vertical="center"/>
    </xf>
    <xf numFmtId="167" fontId="4" fillId="7" borderId="36" xfId="0" applyNumberFormat="1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left" vertical="center" wrapText="1"/>
    </xf>
    <xf numFmtId="0" fontId="4" fillId="7" borderId="37" xfId="0" applyFont="1" applyFill="1" applyBorder="1" applyAlignment="1">
      <alignment horizontal="center" vertical="center" indent="1"/>
    </xf>
    <xf numFmtId="166" fontId="4" fillId="7" borderId="36" xfId="0" applyNumberFormat="1" applyFont="1" applyFill="1" applyBorder="1" applyAlignment="1">
      <alignment horizontal="center" vertical="center"/>
    </xf>
    <xf numFmtId="167" fontId="4" fillId="7" borderId="36" xfId="0" applyNumberFormat="1" applyFont="1" applyFill="1" applyBorder="1"/>
    <xf numFmtId="4" fontId="4" fillId="7" borderId="36" xfId="0" applyNumberFormat="1" applyFont="1" applyFill="1" applyBorder="1"/>
    <xf numFmtId="0" fontId="4" fillId="7" borderId="36" xfId="0" applyFont="1" applyFill="1" applyBorder="1"/>
    <xf numFmtId="0" fontId="4" fillId="7" borderId="44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167" fontId="4" fillId="7" borderId="50" xfId="0" applyNumberFormat="1" applyFont="1" applyFill="1" applyBorder="1"/>
    <xf numFmtId="0" fontId="4" fillId="7" borderId="36" xfId="0" applyFont="1" applyFill="1" applyBorder="1" applyAlignment="1">
      <alignment horizontal="center"/>
    </xf>
    <xf numFmtId="167" fontId="4" fillId="7" borderId="37" xfId="0" applyNumberFormat="1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left" vertical="center" wrapText="1"/>
    </xf>
    <xf numFmtId="0" fontId="4" fillId="7" borderId="38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left" vertical="center"/>
    </xf>
    <xf numFmtId="4" fontId="4" fillId="7" borderId="36" xfId="0" applyNumberFormat="1" applyFont="1" applyFill="1" applyBorder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4" fillId="7" borderId="39" xfId="0" applyFont="1" applyFill="1" applyBorder="1" applyAlignment="1">
      <alignment horizontal="center" vertical="center" wrapText="1"/>
    </xf>
    <xf numFmtId="164" fontId="4" fillId="7" borderId="37" xfId="0" applyNumberFormat="1" applyFont="1" applyFill="1" applyBorder="1" applyAlignment="1">
      <alignment horizontal="center" vertical="center"/>
    </xf>
    <xf numFmtId="14" fontId="4" fillId="7" borderId="39" xfId="0" applyNumberFormat="1" applyFont="1" applyFill="1" applyBorder="1" applyAlignment="1">
      <alignment horizontal="center" vertical="center"/>
    </xf>
    <xf numFmtId="167" fontId="4" fillId="7" borderId="39" xfId="0" applyNumberFormat="1" applyFont="1" applyFill="1" applyBorder="1" applyAlignment="1">
      <alignment horizontal="center" vertical="center"/>
    </xf>
    <xf numFmtId="164" fontId="4" fillId="7" borderId="36" xfId="0" applyNumberFormat="1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26" fillId="7" borderId="37" xfId="0" applyFont="1" applyFill="1" applyBorder="1" applyAlignment="1">
      <alignment horizontal="center" vertical="center" wrapText="1"/>
    </xf>
    <xf numFmtId="3" fontId="4" fillId="7" borderId="36" xfId="0" applyNumberFormat="1" applyFont="1" applyFill="1" applyBorder="1" applyAlignment="1">
      <alignment horizontal="center" vertical="center"/>
    </xf>
    <xf numFmtId="0" fontId="26" fillId="7" borderId="37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/>
    </xf>
    <xf numFmtId="14" fontId="4" fillId="7" borderId="36" xfId="0" applyNumberFormat="1" applyFont="1" applyFill="1" applyBorder="1" applyAlignment="1">
      <alignment horizontal="center"/>
    </xf>
    <xf numFmtId="0" fontId="26" fillId="7" borderId="36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54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/>
    </xf>
    <xf numFmtId="0" fontId="26" fillId="7" borderId="39" xfId="0" applyFont="1" applyFill="1" applyBorder="1"/>
    <xf numFmtId="0" fontId="4" fillId="7" borderId="36" xfId="0" applyFont="1" applyFill="1" applyBorder="1" applyAlignment="1">
      <alignment vertical="center"/>
    </xf>
    <xf numFmtId="0" fontId="4" fillId="7" borderId="36" xfId="0" applyFont="1" applyFill="1" applyBorder="1" applyAlignment="1">
      <alignment horizontal="center" wrapText="1"/>
    </xf>
    <xf numFmtId="0" fontId="26" fillId="7" borderId="0" xfId="0" applyFont="1" applyFill="1"/>
    <xf numFmtId="0" fontId="31" fillId="7" borderId="0" xfId="0" applyFont="1" applyFill="1"/>
    <xf numFmtId="0" fontId="4" fillId="7" borderId="37" xfId="0" applyFont="1" applyFill="1" applyBorder="1" applyAlignment="1">
      <alignment horizontal="center"/>
    </xf>
    <xf numFmtId="14" fontId="4" fillId="7" borderId="37" xfId="0" applyNumberFormat="1" applyFont="1" applyFill="1" applyBorder="1" applyAlignment="1">
      <alignment horizontal="center"/>
    </xf>
    <xf numFmtId="0" fontId="26" fillId="7" borderId="0" xfId="0" applyFont="1" applyFill="1" applyAlignment="1">
      <alignment wrapText="1"/>
    </xf>
    <xf numFmtId="0" fontId="4" fillId="7" borderId="37" xfId="0" applyFont="1" applyFill="1" applyBorder="1"/>
    <xf numFmtId="0" fontId="31" fillId="7" borderId="0" xfId="0" applyFont="1" applyFill="1" applyAlignment="1">
      <alignment wrapText="1"/>
    </xf>
    <xf numFmtId="0" fontId="4" fillId="7" borderId="37" xfId="0" applyFont="1" applyFill="1" applyBorder="1" applyAlignment="1">
      <alignment vertical="center"/>
    </xf>
    <xf numFmtId="14" fontId="4" fillId="7" borderId="37" xfId="0" applyNumberFormat="1" applyFont="1" applyFill="1" applyBorder="1" applyAlignment="1">
      <alignment vertical="center"/>
    </xf>
    <xf numFmtId="0" fontId="4" fillId="7" borderId="37" xfId="0" applyFont="1" applyFill="1" applyBorder="1" applyAlignment="1">
      <alignment vertical="center" wrapText="1"/>
    </xf>
    <xf numFmtId="0" fontId="4" fillId="7" borderId="36" xfId="0" applyFont="1" applyFill="1" applyBorder="1" applyAlignment="1">
      <alignment horizontal="center" vertical="top" wrapText="1"/>
    </xf>
    <xf numFmtId="0" fontId="32" fillId="7" borderId="36" xfId="0" applyFont="1" applyFill="1" applyBorder="1" applyAlignment="1">
      <alignment horizontal="left" vertical="center"/>
    </xf>
    <xf numFmtId="0" fontId="33" fillId="7" borderId="0" xfId="0" applyFont="1" applyFill="1"/>
    <xf numFmtId="0" fontId="34" fillId="7" borderId="36" xfId="0" applyFont="1" applyFill="1" applyBorder="1"/>
    <xf numFmtId="0" fontId="35" fillId="7" borderId="0" xfId="0" applyFont="1" applyFill="1"/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wrapText="1"/>
    </xf>
    <xf numFmtId="0" fontId="4" fillId="7" borderId="0" xfId="0" applyFont="1" applyFill="1"/>
    <xf numFmtId="166" fontId="24" fillId="8" borderId="13" xfId="0" applyNumberFormat="1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7" borderId="0" xfId="0" applyFont="1" applyFill="1" applyAlignment="1">
      <alignment vertical="center"/>
    </xf>
    <xf numFmtId="166" fontId="4" fillId="7" borderId="37" xfId="0" applyNumberFormat="1" applyFont="1" applyFill="1" applyBorder="1" applyAlignment="1">
      <alignment horizontal="center" vertical="center"/>
    </xf>
    <xf numFmtId="164" fontId="26" fillId="7" borderId="36" xfId="0" applyNumberFormat="1" applyFont="1" applyFill="1" applyBorder="1" applyAlignment="1">
      <alignment horizontal="center" vertical="center"/>
    </xf>
    <xf numFmtId="166" fontId="4" fillId="7" borderId="39" xfId="0" applyNumberFormat="1" applyFont="1" applyFill="1" applyBorder="1" applyAlignment="1">
      <alignment horizontal="center" vertical="center"/>
    </xf>
    <xf numFmtId="166" fontId="4" fillId="7" borderId="36" xfId="0" applyNumberFormat="1" applyFont="1" applyFill="1" applyBorder="1" applyAlignment="1">
      <alignment horizontal="center"/>
    </xf>
    <xf numFmtId="166" fontId="4" fillId="7" borderId="37" xfId="0" applyNumberFormat="1" applyFont="1" applyFill="1" applyBorder="1" applyAlignment="1">
      <alignment horizontal="center"/>
    </xf>
    <xf numFmtId="166" fontId="4" fillId="7" borderId="0" xfId="0" applyNumberFormat="1" applyFont="1" applyFill="1" applyAlignment="1">
      <alignment horizontal="center"/>
    </xf>
    <xf numFmtId="0" fontId="2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166" fontId="4" fillId="0" borderId="36" xfId="0" applyNumberFormat="1" applyFont="1" applyBorder="1" applyAlignment="1">
      <alignment horizontal="center" vertical="center"/>
    </xf>
    <xf numFmtId="0" fontId="4" fillId="0" borderId="0" xfId="0" applyFont="1"/>
    <xf numFmtId="0" fontId="36" fillId="0" borderId="36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0" fontId="4" fillId="7" borderId="39" xfId="0" applyFont="1" applyFill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4" fillId="0" borderId="37" xfId="0" applyFont="1" applyBorder="1" applyAlignment="1">
      <alignment horizontal="center"/>
    </xf>
    <xf numFmtId="14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 wrapText="1"/>
    </xf>
    <xf numFmtId="14" fontId="4" fillId="0" borderId="36" xfId="0" applyNumberFormat="1" applyFont="1" applyBorder="1" applyAlignment="1">
      <alignment horizontal="center"/>
    </xf>
    <xf numFmtId="166" fontId="4" fillId="0" borderId="3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/>
    </xf>
    <xf numFmtId="0" fontId="24" fillId="8" borderId="23" xfId="0" applyFont="1" applyFill="1" applyBorder="1" applyAlignment="1">
      <alignment horizontal="center" vertical="center" wrapText="1"/>
    </xf>
    <xf numFmtId="14" fontId="4" fillId="0" borderId="37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/>
    </xf>
    <xf numFmtId="0" fontId="4" fillId="0" borderId="37" xfId="0" applyFont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8" fillId="0" borderId="36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60"/>
  <sheetViews>
    <sheetView zoomScale="70" zoomScaleNormal="70" workbookViewId="0">
      <pane ySplit="3" topLeftCell="A40" activePane="bottomLeft" state="frozen"/>
      <selection pane="bottomLeft" activeCell="D51" sqref="D51:D52"/>
    </sheetView>
  </sheetViews>
  <sheetFormatPr defaultColWidth="9.28515625" defaultRowHeight="15"/>
  <cols>
    <col min="1" max="1" width="1.7109375" customWidth="1"/>
    <col min="2" max="2" width="15" customWidth="1"/>
    <col min="3" max="3" width="28.7109375" customWidth="1"/>
    <col min="4" max="4" width="31" customWidth="1"/>
    <col min="6" max="7" width="13.5703125" bestFit="1" customWidth="1"/>
    <col min="8" max="8" width="10.5703125" bestFit="1" customWidth="1"/>
    <col min="9" max="9" width="16.42578125" customWidth="1"/>
    <col min="10" max="10" width="14" customWidth="1"/>
  </cols>
  <sheetData>
    <row r="1" spans="2:10" ht="9.75" customHeight="1">
      <c r="B1" s="13"/>
      <c r="C1" s="13"/>
      <c r="D1" s="13"/>
      <c r="E1" s="13"/>
      <c r="F1" s="13"/>
      <c r="G1" s="13"/>
      <c r="H1" s="13"/>
      <c r="I1" s="13"/>
    </row>
    <row r="2" spans="2:10">
      <c r="B2" s="283" t="s">
        <v>0</v>
      </c>
      <c r="C2" s="284"/>
      <c r="D2" s="284"/>
      <c r="E2" s="284"/>
      <c r="F2" s="284"/>
      <c r="G2" s="284"/>
      <c r="H2" s="284"/>
      <c r="I2" s="284"/>
      <c r="J2" s="285"/>
    </row>
    <row r="3" spans="2:10" ht="31.5">
      <c r="B3" s="51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141" t="s">
        <v>8</v>
      </c>
      <c r="J3" s="175" t="s">
        <v>9</v>
      </c>
    </row>
    <row r="4" spans="2:10" ht="15.75">
      <c r="B4" s="147">
        <v>45295</v>
      </c>
      <c r="C4" s="146" t="s">
        <v>10</v>
      </c>
      <c r="D4" s="146" t="s">
        <v>11</v>
      </c>
      <c r="E4" s="146">
        <v>1</v>
      </c>
      <c r="F4" s="75">
        <v>87.2</v>
      </c>
      <c r="G4" s="54">
        <f>(E4*F4)</f>
        <v>87.2</v>
      </c>
      <c r="H4" s="54">
        <v>0</v>
      </c>
      <c r="I4" s="142">
        <v>87.2</v>
      </c>
      <c r="J4" s="174">
        <v>1876</v>
      </c>
    </row>
    <row r="5" spans="2:10" ht="47.25">
      <c r="B5" s="147">
        <v>45307</v>
      </c>
      <c r="C5" s="146" t="s">
        <v>12</v>
      </c>
      <c r="D5" s="146" t="s">
        <v>13</v>
      </c>
      <c r="E5" s="146">
        <v>1</v>
      </c>
      <c r="F5" s="75">
        <v>303.25</v>
      </c>
      <c r="G5" s="54">
        <v>303.25</v>
      </c>
      <c r="H5" s="54">
        <v>16.04</v>
      </c>
      <c r="I5" s="142">
        <f>(G5+H5-15.16)</f>
        <v>304.13</v>
      </c>
      <c r="J5" s="174">
        <v>1886</v>
      </c>
    </row>
    <row r="6" spans="2:10" ht="31.5">
      <c r="B6" s="50">
        <v>45320</v>
      </c>
      <c r="C6" s="53" t="s">
        <v>14</v>
      </c>
      <c r="D6" s="53" t="s">
        <v>15</v>
      </c>
      <c r="E6" s="53">
        <v>400</v>
      </c>
      <c r="F6" s="75">
        <v>22.5</v>
      </c>
      <c r="G6" s="54">
        <f>(E6*F6)</f>
        <v>9000</v>
      </c>
      <c r="H6" s="54">
        <v>0</v>
      </c>
      <c r="I6" s="142">
        <v>9000</v>
      </c>
      <c r="J6" s="174">
        <v>1877</v>
      </c>
    </row>
    <row r="7" spans="2:10" ht="15.75">
      <c r="B7" s="50">
        <v>45323</v>
      </c>
      <c r="C7" s="53" t="s">
        <v>16</v>
      </c>
      <c r="D7" s="53" t="s">
        <v>17</v>
      </c>
      <c r="E7" s="53">
        <v>1500</v>
      </c>
      <c r="F7" s="69">
        <f>(I7/E7)</f>
        <v>1.27</v>
      </c>
      <c r="G7" s="62">
        <f>(E7*F7)</f>
        <v>1905</v>
      </c>
      <c r="H7" s="54">
        <v>0</v>
      </c>
      <c r="I7" s="142">
        <v>1905</v>
      </c>
      <c r="J7" s="174">
        <v>1891</v>
      </c>
    </row>
    <row r="8" spans="2:10" ht="15.75">
      <c r="B8" s="50">
        <v>45331</v>
      </c>
      <c r="C8" s="53" t="s">
        <v>18</v>
      </c>
      <c r="D8" s="53" t="s">
        <v>19</v>
      </c>
      <c r="E8" s="53">
        <v>1</v>
      </c>
      <c r="F8" s="69">
        <v>11200</v>
      </c>
      <c r="G8" s="62">
        <f>F8</f>
        <v>11200</v>
      </c>
      <c r="H8" s="54">
        <v>0</v>
      </c>
      <c r="I8" s="142">
        <f>G8</f>
        <v>11200</v>
      </c>
      <c r="J8" s="174">
        <v>1878</v>
      </c>
    </row>
    <row r="9" spans="2:10" ht="47.25">
      <c r="B9" s="50">
        <v>45331</v>
      </c>
      <c r="C9" s="53" t="s">
        <v>20</v>
      </c>
      <c r="D9" s="53" t="s">
        <v>21</v>
      </c>
      <c r="E9" s="53">
        <v>1</v>
      </c>
      <c r="F9" s="69">
        <v>25370</v>
      </c>
      <c r="G9" s="62">
        <f>F9</f>
        <v>25370</v>
      </c>
      <c r="H9" s="54">
        <v>0</v>
      </c>
      <c r="I9" s="142">
        <f>G9</f>
        <v>25370</v>
      </c>
      <c r="J9" s="174">
        <v>1884</v>
      </c>
    </row>
    <row r="10" spans="2:10" ht="15.75">
      <c r="B10" s="50">
        <v>45331</v>
      </c>
      <c r="C10" s="53" t="s">
        <v>22</v>
      </c>
      <c r="D10" s="53" t="s">
        <v>23</v>
      </c>
      <c r="E10" s="53">
        <v>1</v>
      </c>
      <c r="F10" s="69">
        <v>1419.09</v>
      </c>
      <c r="G10" s="62">
        <f>F10</f>
        <v>1419.09</v>
      </c>
      <c r="H10" s="54">
        <v>0</v>
      </c>
      <c r="I10" s="142">
        <v>1419.09</v>
      </c>
      <c r="J10" s="174">
        <v>1889</v>
      </c>
    </row>
    <row r="11" spans="2:10" ht="31.5">
      <c r="B11" s="50">
        <v>45331</v>
      </c>
      <c r="C11" s="53" t="s">
        <v>24</v>
      </c>
      <c r="D11" s="53" t="s">
        <v>25</v>
      </c>
      <c r="E11" s="57">
        <v>1</v>
      </c>
      <c r="F11" s="54">
        <v>33750</v>
      </c>
      <c r="G11" s="54">
        <f>F11</f>
        <v>33750</v>
      </c>
      <c r="H11" s="54">
        <v>0</v>
      </c>
      <c r="I11" s="142">
        <f>F11</f>
        <v>33750</v>
      </c>
      <c r="J11" s="174">
        <v>1893</v>
      </c>
    </row>
    <row r="12" spans="2:10" ht="31.5">
      <c r="B12" s="59">
        <v>45336</v>
      </c>
      <c r="C12" s="53" t="s">
        <v>26</v>
      </c>
      <c r="D12" s="53" t="s">
        <v>27</v>
      </c>
      <c r="E12" s="57">
        <v>1</v>
      </c>
      <c r="F12" s="54">
        <v>25137.5</v>
      </c>
      <c r="G12" s="54">
        <f>F12</f>
        <v>25137.5</v>
      </c>
      <c r="H12" s="54">
        <v>0</v>
      </c>
      <c r="I12" s="143">
        <f>G12</f>
        <v>25137.5</v>
      </c>
      <c r="J12" s="174">
        <v>1896</v>
      </c>
    </row>
    <row r="13" spans="2:10" ht="15.75">
      <c r="B13" s="50">
        <v>45342</v>
      </c>
      <c r="C13" s="81" t="s">
        <v>28</v>
      </c>
      <c r="D13" s="53" t="s">
        <v>29</v>
      </c>
      <c r="E13" s="57">
        <v>2000</v>
      </c>
      <c r="F13" s="54">
        <f>(I13/E13)</f>
        <v>3.2250000000000001</v>
      </c>
      <c r="G13" s="54">
        <f>(E13*F13)</f>
        <v>6450</v>
      </c>
      <c r="H13" s="54">
        <v>0</v>
      </c>
      <c r="I13" s="143">
        <v>6450</v>
      </c>
      <c r="J13" s="174">
        <v>1883</v>
      </c>
    </row>
    <row r="14" spans="2:10" ht="63">
      <c r="B14" s="50">
        <v>45343</v>
      </c>
      <c r="C14" s="53" t="s">
        <v>30</v>
      </c>
      <c r="D14" s="53" t="s">
        <v>31</v>
      </c>
      <c r="E14" s="57">
        <v>1</v>
      </c>
      <c r="F14" s="54">
        <v>25137.5</v>
      </c>
      <c r="G14" s="54">
        <f>F14</f>
        <v>25137.5</v>
      </c>
      <c r="H14" s="54">
        <v>0</v>
      </c>
      <c r="I14" s="143">
        <f>G14</f>
        <v>25137.5</v>
      </c>
      <c r="J14" s="174">
        <v>1895</v>
      </c>
    </row>
    <row r="15" spans="2:10" ht="31.5">
      <c r="B15" s="50">
        <v>45348</v>
      </c>
      <c r="C15" s="53" t="s">
        <v>32</v>
      </c>
      <c r="D15" s="53" t="s">
        <v>33</v>
      </c>
      <c r="E15" s="57">
        <v>1</v>
      </c>
      <c r="F15" s="54">
        <v>220.8</v>
      </c>
      <c r="G15" s="54">
        <f>F15</f>
        <v>220.8</v>
      </c>
      <c r="H15" s="54">
        <v>0</v>
      </c>
      <c r="I15" s="142">
        <f>G15</f>
        <v>220.8</v>
      </c>
      <c r="J15" s="174">
        <v>1901</v>
      </c>
    </row>
    <row r="16" spans="2:10" ht="31.5">
      <c r="B16" s="83">
        <v>45350</v>
      </c>
      <c r="C16" s="53" t="s">
        <v>34</v>
      </c>
      <c r="D16" s="53" t="s">
        <v>35</v>
      </c>
      <c r="E16" s="57">
        <v>1</v>
      </c>
      <c r="F16" s="54">
        <v>7632.48</v>
      </c>
      <c r="G16" s="54">
        <f>F16</f>
        <v>7632.48</v>
      </c>
      <c r="H16" s="54">
        <v>0</v>
      </c>
      <c r="I16" s="142">
        <f>G16</f>
        <v>7632.48</v>
      </c>
      <c r="J16" s="174">
        <v>1903</v>
      </c>
    </row>
    <row r="17" spans="2:10" ht="31.5">
      <c r="B17" s="83">
        <v>45355</v>
      </c>
      <c r="C17" s="53" t="s">
        <v>36</v>
      </c>
      <c r="D17" s="53" t="s">
        <v>37</v>
      </c>
      <c r="E17" s="57">
        <v>1</v>
      </c>
      <c r="F17" s="54">
        <v>53160</v>
      </c>
      <c r="G17" s="54">
        <f>F17</f>
        <v>53160</v>
      </c>
      <c r="H17" s="54">
        <v>0</v>
      </c>
      <c r="I17" s="142">
        <f>G17</f>
        <v>53160</v>
      </c>
      <c r="J17" s="174">
        <v>1887</v>
      </c>
    </row>
    <row r="18" spans="2:10" ht="31.5">
      <c r="B18" s="50">
        <v>45357</v>
      </c>
      <c r="C18" s="53" t="s">
        <v>38</v>
      </c>
      <c r="D18" s="53" t="s">
        <v>15</v>
      </c>
      <c r="E18" s="57">
        <v>80</v>
      </c>
      <c r="F18" s="54">
        <f>I18/E18</f>
        <v>40.625</v>
      </c>
      <c r="G18" s="54">
        <f>F18*E18</f>
        <v>3250</v>
      </c>
      <c r="H18" s="54">
        <v>0</v>
      </c>
      <c r="I18" s="142">
        <v>3250</v>
      </c>
      <c r="J18" s="174">
        <v>1905</v>
      </c>
    </row>
    <row r="19" spans="2:10" ht="31.5">
      <c r="B19" s="59">
        <v>45364</v>
      </c>
      <c r="C19" s="53" t="s">
        <v>39</v>
      </c>
      <c r="D19" s="60" t="s">
        <v>40</v>
      </c>
      <c r="E19" s="57">
        <v>2000</v>
      </c>
      <c r="F19" s="58">
        <f>(G19/E19)</f>
        <v>0.20995</v>
      </c>
      <c r="G19" s="54">
        <v>419.9</v>
      </c>
      <c r="H19" s="54">
        <v>0</v>
      </c>
      <c r="I19" s="142">
        <f>G19</f>
        <v>419.9</v>
      </c>
      <c r="J19" s="174">
        <v>1880</v>
      </c>
    </row>
    <row r="20" spans="2:10" ht="31.5">
      <c r="B20" s="50">
        <v>45364</v>
      </c>
      <c r="C20" s="53" t="s">
        <v>39</v>
      </c>
      <c r="D20" s="53" t="s">
        <v>41</v>
      </c>
      <c r="E20" s="57">
        <v>9000</v>
      </c>
      <c r="F20" s="54">
        <f>I20/E20</f>
        <v>0.215</v>
      </c>
      <c r="G20" s="54">
        <f>E20*F20</f>
        <v>1935</v>
      </c>
      <c r="H20" s="54">
        <v>0</v>
      </c>
      <c r="I20" s="142">
        <v>1935</v>
      </c>
      <c r="J20" s="174">
        <v>1908</v>
      </c>
    </row>
    <row r="21" spans="2:10" ht="31.5">
      <c r="B21" s="164">
        <v>45371</v>
      </c>
      <c r="C21" s="53" t="s">
        <v>42</v>
      </c>
      <c r="D21" s="53" t="s">
        <v>43</v>
      </c>
      <c r="E21" s="57">
        <v>1</v>
      </c>
      <c r="F21" s="54">
        <v>182.72</v>
      </c>
      <c r="G21" s="54">
        <f>F21</f>
        <v>182.72</v>
      </c>
      <c r="H21" s="165">
        <v>0</v>
      </c>
      <c r="I21" s="142">
        <f>F21</f>
        <v>182.72</v>
      </c>
      <c r="J21" s="174">
        <v>1915</v>
      </c>
    </row>
    <row r="22" spans="2:10" ht="63">
      <c r="B22" s="166">
        <v>45371</v>
      </c>
      <c r="C22" s="53" t="s">
        <v>44</v>
      </c>
      <c r="D22" s="53" t="s">
        <v>33</v>
      </c>
      <c r="E22" s="57">
        <v>1</v>
      </c>
      <c r="F22" s="54">
        <v>238.8</v>
      </c>
      <c r="G22" s="54">
        <f>F22</f>
        <v>238.8</v>
      </c>
      <c r="H22" s="84">
        <v>0</v>
      </c>
      <c r="I22" s="142">
        <f>G22</f>
        <v>238.8</v>
      </c>
      <c r="J22" s="174">
        <v>1916</v>
      </c>
    </row>
    <row r="23" spans="2:10" ht="47.25">
      <c r="B23" s="83">
        <v>45373</v>
      </c>
      <c r="C23" s="53" t="s">
        <v>45</v>
      </c>
      <c r="D23" s="53" t="s">
        <v>46</v>
      </c>
      <c r="E23" s="57">
        <v>1</v>
      </c>
      <c r="F23" s="54">
        <v>7764</v>
      </c>
      <c r="G23" s="54">
        <f>F23</f>
        <v>7764</v>
      </c>
      <c r="H23" s="54">
        <v>0</v>
      </c>
      <c r="I23" s="142">
        <f>G23</f>
        <v>7764</v>
      </c>
      <c r="J23" s="174">
        <v>1911</v>
      </c>
    </row>
    <row r="24" spans="2:10" ht="47.25">
      <c r="B24" s="50">
        <v>45373</v>
      </c>
      <c r="C24" s="53" t="s">
        <v>47</v>
      </c>
      <c r="D24" s="53" t="s">
        <v>33</v>
      </c>
      <c r="E24" s="57">
        <v>1</v>
      </c>
      <c r="F24" s="54">
        <v>220.8</v>
      </c>
      <c r="G24" s="54">
        <f>F24</f>
        <v>220.8</v>
      </c>
      <c r="H24" s="54">
        <v>0</v>
      </c>
      <c r="I24" s="142">
        <f>G24</f>
        <v>220.8</v>
      </c>
      <c r="J24" s="174">
        <v>1918</v>
      </c>
    </row>
    <row r="25" spans="2:10" ht="15.75">
      <c r="B25" s="50">
        <v>45378</v>
      </c>
      <c r="C25" s="53" t="s">
        <v>48</v>
      </c>
      <c r="D25" s="53" t="s">
        <v>49</v>
      </c>
      <c r="E25" s="57">
        <v>20</v>
      </c>
      <c r="F25" s="54">
        <v>219</v>
      </c>
      <c r="G25" s="54">
        <f>F25*E25</f>
        <v>4380</v>
      </c>
      <c r="H25" s="54">
        <v>18</v>
      </c>
      <c r="I25" s="142">
        <f>G25+H25</f>
        <v>4398</v>
      </c>
      <c r="J25" s="174">
        <v>1925</v>
      </c>
    </row>
    <row r="26" spans="2:10" ht="31.5">
      <c r="B26" s="50">
        <v>45385</v>
      </c>
      <c r="C26" s="53" t="s">
        <v>50</v>
      </c>
      <c r="D26" s="53" t="s">
        <v>51</v>
      </c>
      <c r="E26" s="57">
        <v>90</v>
      </c>
      <c r="F26" s="54">
        <v>18</v>
      </c>
      <c r="G26" s="54">
        <f>F26*E26</f>
        <v>1620</v>
      </c>
      <c r="H26" s="54">
        <v>43</v>
      </c>
      <c r="I26" s="142">
        <f>G26+H26</f>
        <v>1663</v>
      </c>
      <c r="J26" s="174">
        <v>1923</v>
      </c>
    </row>
    <row r="27" spans="2:10" ht="15.75" customHeight="1">
      <c r="B27" s="267">
        <v>45386</v>
      </c>
      <c r="C27" s="270" t="s">
        <v>52</v>
      </c>
      <c r="D27" s="270" t="s">
        <v>53</v>
      </c>
      <c r="E27" s="273">
        <v>3</v>
      </c>
      <c r="F27" s="84">
        <v>272</v>
      </c>
      <c r="G27" s="276">
        <f>F27+F28+F29</f>
        <v>857.86</v>
      </c>
      <c r="H27" s="276">
        <v>18.989999999999998</v>
      </c>
      <c r="I27" s="279">
        <f>G27+H27</f>
        <v>876.85</v>
      </c>
      <c r="J27" s="266">
        <v>1927</v>
      </c>
    </row>
    <row r="28" spans="2:10" ht="15.75">
      <c r="B28" s="268"/>
      <c r="C28" s="271"/>
      <c r="D28" s="271"/>
      <c r="E28" s="274"/>
      <c r="F28" s="84">
        <v>126.86</v>
      </c>
      <c r="G28" s="277"/>
      <c r="H28" s="277"/>
      <c r="I28" s="280"/>
      <c r="J28" s="266"/>
    </row>
    <row r="29" spans="2:10" ht="15.75">
      <c r="B29" s="269"/>
      <c r="C29" s="272"/>
      <c r="D29" s="272"/>
      <c r="E29" s="275"/>
      <c r="F29" s="84">
        <v>459</v>
      </c>
      <c r="G29" s="278"/>
      <c r="H29" s="278"/>
      <c r="I29" s="281"/>
      <c r="J29" s="266"/>
    </row>
    <row r="30" spans="2:10" ht="31.5">
      <c r="B30" s="86">
        <v>45386</v>
      </c>
      <c r="C30" s="87" t="s">
        <v>52</v>
      </c>
      <c r="D30" s="87" t="s">
        <v>53</v>
      </c>
      <c r="E30" s="167">
        <v>1</v>
      </c>
      <c r="F30" s="84">
        <v>229</v>
      </c>
      <c r="G30" s="91">
        <f>F30</f>
        <v>229</v>
      </c>
      <c r="H30" s="91">
        <v>0</v>
      </c>
      <c r="I30" s="168">
        <f>G30</f>
        <v>229</v>
      </c>
      <c r="J30" s="174">
        <v>1928</v>
      </c>
    </row>
    <row r="31" spans="2:10" ht="31.5">
      <c r="B31" s="82">
        <v>45387</v>
      </c>
      <c r="C31" s="92" t="s">
        <v>39</v>
      </c>
      <c r="D31" s="92" t="s">
        <v>54</v>
      </c>
      <c r="E31" s="93">
        <v>5500</v>
      </c>
      <c r="F31" s="84">
        <f>(G31/E31)</f>
        <v>0.34</v>
      </c>
      <c r="G31" s="84">
        <v>1870</v>
      </c>
      <c r="H31" s="84">
        <v>0</v>
      </c>
      <c r="I31" s="144">
        <f>G31</f>
        <v>1870</v>
      </c>
      <c r="J31" s="174">
        <v>1881</v>
      </c>
    </row>
    <row r="32" spans="2:10" ht="31.5">
      <c r="B32" s="82">
        <v>45387</v>
      </c>
      <c r="C32" s="92" t="s">
        <v>55</v>
      </c>
      <c r="D32" s="92" t="s">
        <v>56</v>
      </c>
      <c r="E32" s="93">
        <v>90</v>
      </c>
      <c r="F32" s="84">
        <v>1</v>
      </c>
      <c r="G32" s="84">
        <f>E32*F32</f>
        <v>90</v>
      </c>
      <c r="H32" s="84">
        <v>0</v>
      </c>
      <c r="I32" s="144">
        <f>G32</f>
        <v>90</v>
      </c>
      <c r="J32" s="174">
        <v>1924</v>
      </c>
    </row>
    <row r="33" spans="2:10" ht="15.75" customHeight="1">
      <c r="B33" s="267">
        <v>45393</v>
      </c>
      <c r="C33" s="270" t="s">
        <v>57</v>
      </c>
      <c r="D33" s="270" t="s">
        <v>58</v>
      </c>
      <c r="E33" s="273">
        <v>9</v>
      </c>
      <c r="F33" s="276">
        <v>260.48</v>
      </c>
      <c r="G33" s="276">
        <f>F33*E33</f>
        <v>2344.3200000000002</v>
      </c>
      <c r="H33" s="276">
        <v>98.22</v>
      </c>
      <c r="I33" s="279">
        <f>G33+H33</f>
        <v>2442.54</v>
      </c>
      <c r="J33" s="266">
        <v>1932</v>
      </c>
    </row>
    <row r="34" spans="2:10" ht="15.75" customHeight="1">
      <c r="B34" s="269"/>
      <c r="C34" s="272"/>
      <c r="D34" s="272"/>
      <c r="E34" s="275"/>
      <c r="F34" s="278"/>
      <c r="G34" s="278"/>
      <c r="H34" s="278"/>
      <c r="I34" s="281"/>
      <c r="J34" s="266"/>
    </row>
    <row r="35" spans="2:10" ht="31.5">
      <c r="B35" s="50">
        <v>45394</v>
      </c>
      <c r="C35" s="92" t="s">
        <v>59</v>
      </c>
      <c r="D35" s="53" t="s">
        <v>15</v>
      </c>
      <c r="E35" s="93">
        <v>400</v>
      </c>
      <c r="F35" s="84">
        <f>I35/E35</f>
        <v>23</v>
      </c>
      <c r="G35" s="84">
        <f>E35*F35</f>
        <v>9200</v>
      </c>
      <c r="H35" s="54">
        <v>0</v>
      </c>
      <c r="I35" s="142">
        <v>9200</v>
      </c>
      <c r="J35" s="174">
        <v>1906</v>
      </c>
    </row>
    <row r="36" spans="2:10" ht="21.75" customHeight="1">
      <c r="B36" s="267">
        <v>45398</v>
      </c>
      <c r="C36" s="270" t="s">
        <v>60</v>
      </c>
      <c r="D36" s="270" t="s">
        <v>61</v>
      </c>
      <c r="E36" s="273">
        <v>50</v>
      </c>
      <c r="F36" s="276">
        <v>4.95</v>
      </c>
      <c r="G36" s="276">
        <f>F36*E36</f>
        <v>247.5</v>
      </c>
      <c r="H36" s="276">
        <v>0</v>
      </c>
      <c r="I36" s="279">
        <f>G36</f>
        <v>247.5</v>
      </c>
      <c r="J36" s="266">
        <v>1936</v>
      </c>
    </row>
    <row r="37" spans="2:10" ht="15" customHeight="1">
      <c r="B37" s="269"/>
      <c r="C37" s="272"/>
      <c r="D37" s="272"/>
      <c r="E37" s="275"/>
      <c r="F37" s="278"/>
      <c r="G37" s="278"/>
      <c r="H37" s="278"/>
      <c r="I37" s="281"/>
      <c r="J37" s="266"/>
    </row>
    <row r="38" spans="2:10" ht="31.5">
      <c r="B38" s="50">
        <v>45398</v>
      </c>
      <c r="C38" s="92" t="s">
        <v>24</v>
      </c>
      <c r="D38" s="53" t="s">
        <v>25</v>
      </c>
      <c r="E38" s="93">
        <v>1</v>
      </c>
      <c r="F38" s="84">
        <v>35876.25</v>
      </c>
      <c r="G38" s="84">
        <f>F38</f>
        <v>35876.25</v>
      </c>
      <c r="H38" s="54">
        <v>0</v>
      </c>
      <c r="I38" s="142">
        <f>F38</f>
        <v>35876.25</v>
      </c>
      <c r="J38" s="174">
        <v>1893</v>
      </c>
    </row>
    <row r="39" spans="2:10" ht="31.5">
      <c r="B39" s="50">
        <v>45399</v>
      </c>
      <c r="C39" s="169" t="s">
        <v>62</v>
      </c>
      <c r="D39" s="53" t="s">
        <v>41</v>
      </c>
      <c r="E39" s="93">
        <v>1500</v>
      </c>
      <c r="F39" s="84">
        <v>0.63</v>
      </c>
      <c r="G39" s="165">
        <f>E39*F39</f>
        <v>945</v>
      </c>
      <c r="H39" s="54">
        <v>0</v>
      </c>
      <c r="I39" s="142">
        <f>G39</f>
        <v>945</v>
      </c>
      <c r="J39" s="174">
        <v>1926</v>
      </c>
    </row>
    <row r="40" spans="2:10" ht="31.5">
      <c r="B40" s="83">
        <v>45401</v>
      </c>
      <c r="C40" s="81" t="s">
        <v>63</v>
      </c>
      <c r="D40" s="81" t="s">
        <v>53</v>
      </c>
      <c r="E40" s="57">
        <v>20</v>
      </c>
      <c r="F40" s="54">
        <v>218</v>
      </c>
      <c r="G40" s="62">
        <f>F40*E40</f>
        <v>4360</v>
      </c>
      <c r="H40" s="62">
        <v>18</v>
      </c>
      <c r="I40" s="143">
        <f>G40+H40</f>
        <v>4378</v>
      </c>
      <c r="J40" s="174">
        <v>1938</v>
      </c>
    </row>
    <row r="41" spans="2:10" ht="15.75">
      <c r="B41" s="50">
        <v>45404</v>
      </c>
      <c r="C41" s="53" t="s">
        <v>22</v>
      </c>
      <c r="D41" s="53" t="s">
        <v>23</v>
      </c>
      <c r="E41" s="53">
        <v>1</v>
      </c>
      <c r="F41" s="75">
        <v>1462.39</v>
      </c>
      <c r="G41" s="54">
        <f>F41</f>
        <v>1462.39</v>
      </c>
      <c r="H41" s="75">
        <v>0</v>
      </c>
      <c r="I41" s="142">
        <f>G41</f>
        <v>1462.39</v>
      </c>
      <c r="J41" s="174">
        <v>1934</v>
      </c>
    </row>
    <row r="42" spans="2:10" ht="31.5">
      <c r="B42" s="50">
        <v>45408</v>
      </c>
      <c r="C42" s="53" t="s">
        <v>64</v>
      </c>
      <c r="D42" s="53" t="s">
        <v>65</v>
      </c>
      <c r="E42" s="57">
        <v>1</v>
      </c>
      <c r="F42" s="54">
        <v>600</v>
      </c>
      <c r="G42" s="54">
        <f>F42</f>
        <v>600</v>
      </c>
      <c r="H42" s="54">
        <v>0</v>
      </c>
      <c r="I42" s="142">
        <f>G42</f>
        <v>600</v>
      </c>
      <c r="J42" s="174">
        <v>1931</v>
      </c>
    </row>
    <row r="43" spans="2:10" ht="15.75" customHeight="1">
      <c r="B43" s="286"/>
      <c r="C43" s="288" t="s">
        <v>22</v>
      </c>
      <c r="D43" s="270" t="s">
        <v>66</v>
      </c>
      <c r="E43" s="273">
        <v>1</v>
      </c>
      <c r="F43" s="282" t="s">
        <v>67</v>
      </c>
      <c r="G43" s="282" t="s">
        <v>67</v>
      </c>
      <c r="H43" s="276" t="s">
        <v>68</v>
      </c>
      <c r="I43" s="289" t="s">
        <v>67</v>
      </c>
      <c r="J43" s="264">
        <v>1964</v>
      </c>
    </row>
    <row r="44" spans="2:10" ht="15.75" customHeight="1">
      <c r="B44" s="286"/>
      <c r="C44" s="288"/>
      <c r="D44" s="272"/>
      <c r="E44" s="275"/>
      <c r="F44" s="278"/>
      <c r="G44" s="277"/>
      <c r="H44" s="278"/>
      <c r="I44" s="287"/>
      <c r="J44" s="265"/>
    </row>
    <row r="45" spans="2:10" ht="31.5">
      <c r="B45" s="50">
        <v>45412</v>
      </c>
      <c r="C45" s="53" t="s">
        <v>69</v>
      </c>
      <c r="D45" s="81" t="s">
        <v>70</v>
      </c>
      <c r="E45" s="57">
        <v>1</v>
      </c>
      <c r="F45" s="172" t="s">
        <v>71</v>
      </c>
      <c r="G45" s="154" t="s">
        <v>71</v>
      </c>
      <c r="H45" s="173" t="s">
        <v>72</v>
      </c>
      <c r="I45" s="172" t="s">
        <v>71</v>
      </c>
      <c r="J45" s="174">
        <v>1922</v>
      </c>
    </row>
    <row r="46" spans="2:10" ht="31.5">
      <c r="B46" s="50">
        <v>45429</v>
      </c>
      <c r="C46" s="53" t="s">
        <v>73</v>
      </c>
      <c r="D46" s="81" t="s">
        <v>53</v>
      </c>
      <c r="E46" s="57">
        <v>1</v>
      </c>
      <c r="F46" s="178">
        <v>198</v>
      </c>
      <c r="G46" s="178">
        <v>198</v>
      </c>
      <c r="H46" s="54" t="s">
        <v>68</v>
      </c>
      <c r="I46" s="142">
        <v>198</v>
      </c>
      <c r="J46" s="174">
        <v>1967</v>
      </c>
    </row>
    <row r="47" spans="2:10" ht="15.75">
      <c r="B47" s="50">
        <v>45428</v>
      </c>
      <c r="C47" s="53" t="s">
        <v>74</v>
      </c>
      <c r="D47" s="81" t="s">
        <v>75</v>
      </c>
      <c r="E47" s="57">
        <v>75</v>
      </c>
      <c r="F47" s="54">
        <v>75</v>
      </c>
      <c r="G47" s="54" t="s">
        <v>76</v>
      </c>
      <c r="H47" s="54"/>
      <c r="I47" s="172" t="s">
        <v>77</v>
      </c>
      <c r="J47" s="174">
        <v>1929</v>
      </c>
    </row>
    <row r="48" spans="2:10" ht="15.75">
      <c r="B48" s="50"/>
      <c r="C48" s="172" t="s">
        <v>78</v>
      </c>
      <c r="D48" s="172" t="s">
        <v>79</v>
      </c>
      <c r="E48" s="57">
        <v>100</v>
      </c>
      <c r="F48" s="54" t="s">
        <v>80</v>
      </c>
      <c r="G48" s="172" t="s">
        <v>81</v>
      </c>
      <c r="H48" s="54" t="s">
        <v>68</v>
      </c>
      <c r="I48" s="172" t="s">
        <v>81</v>
      </c>
      <c r="J48" s="174">
        <v>1923</v>
      </c>
    </row>
    <row r="49" spans="2:10" ht="15.75">
      <c r="B49" s="82">
        <v>45441</v>
      </c>
      <c r="C49" s="92" t="s">
        <v>82</v>
      </c>
      <c r="D49" s="92" t="s">
        <v>83</v>
      </c>
      <c r="E49" s="92">
        <v>500</v>
      </c>
      <c r="F49" s="61" t="s">
        <v>84</v>
      </c>
      <c r="G49" s="84" t="s">
        <v>85</v>
      </c>
      <c r="H49" s="61" t="s">
        <v>68</v>
      </c>
      <c r="I49" s="144" t="s">
        <v>85</v>
      </c>
      <c r="J49" s="174">
        <v>1960</v>
      </c>
    </row>
    <row r="50" spans="2:10" ht="15.75">
      <c r="B50" s="50"/>
      <c r="C50" s="53"/>
      <c r="D50" s="53"/>
      <c r="E50" s="53"/>
      <c r="F50" s="55"/>
      <c r="G50" s="54"/>
      <c r="H50" s="54"/>
      <c r="I50" s="142"/>
      <c r="J50" s="174"/>
    </row>
    <row r="51" spans="2:10" ht="15" customHeight="1">
      <c r="B51" s="267"/>
      <c r="C51" s="270"/>
      <c r="D51" s="270"/>
      <c r="E51" s="273"/>
      <c r="F51" s="276"/>
      <c r="G51" s="276"/>
      <c r="H51" s="276"/>
      <c r="I51" s="279"/>
      <c r="J51" s="174"/>
    </row>
    <row r="52" spans="2:10" ht="15" customHeight="1">
      <c r="B52" s="269"/>
      <c r="C52" s="272"/>
      <c r="D52" s="272"/>
      <c r="E52" s="275"/>
      <c r="F52" s="278"/>
      <c r="G52" s="278"/>
      <c r="H52" s="278"/>
      <c r="I52" s="281"/>
      <c r="J52" s="174"/>
    </row>
    <row r="53" spans="2:10" ht="15" customHeight="1">
      <c r="B53" s="267"/>
      <c r="C53" s="270"/>
      <c r="D53" s="270"/>
      <c r="E53" s="273"/>
      <c r="F53" s="276"/>
      <c r="G53" s="276"/>
      <c r="H53" s="276"/>
      <c r="I53" s="279"/>
      <c r="J53" s="174"/>
    </row>
    <row r="54" spans="2:10" ht="15" customHeight="1">
      <c r="B54" s="269"/>
      <c r="C54" s="272"/>
      <c r="D54" s="272"/>
      <c r="E54" s="275"/>
      <c r="F54" s="278"/>
      <c r="G54" s="278"/>
      <c r="H54" s="278"/>
      <c r="I54" s="281"/>
      <c r="J54" s="174"/>
    </row>
    <row r="55" spans="2:10" ht="15.75">
      <c r="B55" s="50"/>
      <c r="C55" s="92"/>
      <c r="D55" s="92"/>
      <c r="E55" s="93"/>
      <c r="F55" s="84"/>
      <c r="G55" s="84"/>
      <c r="H55" s="84"/>
      <c r="I55" s="144"/>
      <c r="J55" s="174"/>
    </row>
    <row r="56" spans="2:10" ht="15.75">
      <c r="B56" s="267"/>
      <c r="C56" s="270"/>
      <c r="D56" s="270"/>
      <c r="E56" s="53"/>
      <c r="F56" s="55"/>
      <c r="G56" s="54"/>
      <c r="H56" s="54"/>
      <c r="I56" s="279"/>
      <c r="J56" s="174"/>
    </row>
    <row r="57" spans="2:10" ht="15.75">
      <c r="B57" s="269"/>
      <c r="C57" s="272"/>
      <c r="D57" s="272"/>
      <c r="E57" s="53"/>
      <c r="F57" s="55"/>
      <c r="G57" s="54"/>
      <c r="H57" s="54"/>
      <c r="I57" s="281"/>
      <c r="J57" s="174"/>
    </row>
    <row r="58" spans="2:10" ht="15.75">
      <c r="B58" s="50"/>
      <c r="C58" s="53"/>
      <c r="D58" s="53"/>
      <c r="E58" s="53"/>
      <c r="F58" s="55"/>
      <c r="G58" s="54"/>
      <c r="H58" s="54"/>
      <c r="I58" s="142"/>
      <c r="J58" s="174"/>
    </row>
    <row r="59" spans="2:10" ht="15.75">
      <c r="B59" s="82"/>
      <c r="C59" s="92"/>
      <c r="D59" s="92"/>
      <c r="E59" s="92"/>
      <c r="F59" s="61"/>
      <c r="G59" s="84"/>
      <c r="H59" s="61"/>
      <c r="I59" s="144"/>
      <c r="J59" s="174"/>
    </row>
    <row r="60" spans="2:10" ht="15.75">
      <c r="B60" s="50"/>
      <c r="C60" s="53"/>
      <c r="D60" s="53"/>
      <c r="E60" s="57"/>
      <c r="F60" s="54"/>
      <c r="G60" s="54"/>
      <c r="H60" s="54"/>
      <c r="I60" s="142"/>
      <c r="J60" s="174"/>
    </row>
    <row r="61" spans="2:10" ht="47.25" customHeight="1">
      <c r="B61" s="83"/>
      <c r="C61" s="270"/>
      <c r="D61" s="270"/>
      <c r="E61" s="273"/>
      <c r="F61" s="62"/>
      <c r="G61" s="62"/>
      <c r="H61" s="276"/>
      <c r="I61" s="279"/>
      <c r="J61" s="174"/>
    </row>
    <row r="62" spans="2:10" ht="47.25" customHeight="1">
      <c r="B62" s="83"/>
      <c r="C62" s="272"/>
      <c r="D62" s="272"/>
      <c r="E62" s="275"/>
      <c r="F62" s="62"/>
      <c r="G62" s="62"/>
      <c r="H62" s="278"/>
      <c r="I62" s="281"/>
      <c r="J62" s="174"/>
    </row>
    <row r="63" spans="2:10" ht="15.75">
      <c r="B63" s="50"/>
      <c r="C63" s="53"/>
      <c r="D63" s="53"/>
      <c r="E63" s="53"/>
      <c r="F63" s="55"/>
      <c r="G63" s="54"/>
      <c r="H63" s="54"/>
      <c r="I63" s="142"/>
      <c r="J63" s="174"/>
    </row>
    <row r="64" spans="2:10" ht="31.5" customHeight="1">
      <c r="B64" s="50"/>
      <c r="C64" s="53"/>
      <c r="D64" s="53"/>
      <c r="E64" s="53"/>
      <c r="F64" s="75"/>
      <c r="G64" s="54"/>
      <c r="H64" s="54"/>
      <c r="I64" s="142"/>
      <c r="J64" s="174"/>
    </row>
    <row r="65" spans="2:10" ht="30" customHeight="1">
      <c r="B65" s="50"/>
      <c r="C65" s="53"/>
      <c r="D65" s="53"/>
      <c r="E65" s="53"/>
      <c r="F65" s="55"/>
      <c r="G65" s="54"/>
      <c r="H65" s="54"/>
      <c r="I65" s="142"/>
      <c r="J65" s="174"/>
    </row>
    <row r="66" spans="2:10" ht="48.6" customHeight="1">
      <c r="B66" s="267"/>
      <c r="C66" s="270"/>
      <c r="D66" s="270"/>
      <c r="E66" s="94"/>
      <c r="F66" s="62"/>
      <c r="G66" s="62"/>
      <c r="H66" s="276"/>
      <c r="I66" s="279"/>
      <c r="J66" s="174"/>
    </row>
    <row r="67" spans="2:10" ht="15.75">
      <c r="B67" s="269"/>
      <c r="C67" s="272"/>
      <c r="D67" s="272"/>
      <c r="E67" s="94"/>
      <c r="F67" s="62"/>
      <c r="G67" s="62"/>
      <c r="H67" s="278"/>
      <c r="I67" s="281"/>
      <c r="J67" s="174"/>
    </row>
    <row r="68" spans="2:10" ht="36" customHeight="1">
      <c r="B68" s="50"/>
      <c r="C68" s="81"/>
      <c r="D68" s="81"/>
      <c r="E68" s="94"/>
      <c r="F68" s="62"/>
      <c r="G68" s="62"/>
      <c r="H68" s="62"/>
      <c r="I68" s="143"/>
      <c r="J68" s="176"/>
    </row>
    <row r="69" spans="2:10" ht="36" customHeight="1">
      <c r="B69" s="267"/>
      <c r="C69" s="270"/>
      <c r="D69" s="270"/>
      <c r="E69" s="53"/>
      <c r="F69" s="69"/>
      <c r="G69" s="62"/>
      <c r="H69" s="276"/>
      <c r="I69" s="279"/>
      <c r="J69" s="174"/>
    </row>
    <row r="70" spans="2:10" ht="15.75">
      <c r="B70" s="269"/>
      <c r="C70" s="272"/>
      <c r="D70" s="272"/>
      <c r="E70" s="53"/>
      <c r="F70" s="69"/>
      <c r="G70" s="62"/>
      <c r="H70" s="278"/>
      <c r="I70" s="281"/>
      <c r="J70" s="174"/>
    </row>
    <row r="71" spans="2:10" ht="15" customHeight="1">
      <c r="B71" s="267"/>
      <c r="C71" s="270"/>
      <c r="D71" s="270"/>
      <c r="E71" s="273"/>
      <c r="F71" s="276"/>
      <c r="G71" s="276"/>
      <c r="H71" s="276"/>
      <c r="I71" s="279"/>
      <c r="J71" s="174"/>
    </row>
    <row r="72" spans="2:10" ht="15" customHeight="1">
      <c r="B72" s="269"/>
      <c r="C72" s="272"/>
      <c r="D72" s="272"/>
      <c r="E72" s="275"/>
      <c r="F72" s="278"/>
      <c r="G72" s="278"/>
      <c r="H72" s="278"/>
      <c r="I72" s="281"/>
      <c r="J72" s="174"/>
    </row>
    <row r="73" spans="2:10" ht="15.75">
      <c r="B73" s="74"/>
      <c r="C73" s="53"/>
      <c r="D73" s="53"/>
      <c r="E73" s="53"/>
      <c r="F73" s="69"/>
      <c r="G73" s="75"/>
      <c r="H73" s="75"/>
      <c r="I73" s="145"/>
      <c r="J73" s="174"/>
    </row>
    <row r="74" spans="2:10" ht="15.75">
      <c r="B74" s="50"/>
      <c r="C74" s="53"/>
      <c r="D74" s="53"/>
      <c r="E74" s="53"/>
      <c r="F74" s="69"/>
      <c r="G74" s="62"/>
      <c r="H74" s="54"/>
      <c r="I74" s="142"/>
      <c r="J74" s="174"/>
    </row>
    <row r="75" spans="2:10" ht="15" customHeight="1">
      <c r="B75" s="267"/>
      <c r="C75" s="270"/>
      <c r="D75" s="270"/>
      <c r="E75" s="270"/>
      <c r="F75" s="292"/>
      <c r="G75" s="276"/>
      <c r="H75" s="276"/>
      <c r="I75" s="279"/>
      <c r="J75" s="174"/>
    </row>
    <row r="76" spans="2:10" ht="15" customHeight="1">
      <c r="B76" s="269"/>
      <c r="C76" s="272"/>
      <c r="D76" s="272"/>
      <c r="E76" s="272"/>
      <c r="F76" s="296"/>
      <c r="G76" s="278"/>
      <c r="H76" s="278"/>
      <c r="I76" s="281"/>
      <c r="J76" s="174"/>
    </row>
    <row r="77" spans="2:10" ht="15.75">
      <c r="B77" s="286"/>
      <c r="C77" s="95"/>
      <c r="D77" s="270"/>
      <c r="E77" s="53"/>
      <c r="F77" s="75"/>
      <c r="G77" s="54"/>
      <c r="H77" s="75"/>
      <c r="I77" s="287"/>
      <c r="J77" s="176"/>
    </row>
    <row r="78" spans="2:10" ht="15.75">
      <c r="B78" s="286"/>
      <c r="C78" s="95"/>
      <c r="D78" s="271"/>
      <c r="E78" s="53"/>
      <c r="F78" s="75"/>
      <c r="G78" s="54"/>
      <c r="H78" s="75"/>
      <c r="I78" s="287"/>
      <c r="J78" s="174"/>
    </row>
    <row r="79" spans="2:10" ht="15.75">
      <c r="B79" s="286"/>
      <c r="C79" s="95"/>
      <c r="D79" s="271"/>
      <c r="E79" s="53"/>
      <c r="F79" s="75"/>
      <c r="G79" s="54"/>
      <c r="H79" s="75"/>
      <c r="I79" s="287"/>
      <c r="J79" s="174"/>
    </row>
    <row r="80" spans="2:10" ht="15.75" customHeight="1">
      <c r="B80" s="286"/>
      <c r="C80" s="95"/>
      <c r="D80" s="271"/>
      <c r="E80" s="53"/>
      <c r="F80" s="75"/>
      <c r="G80" s="54"/>
      <c r="H80" s="75"/>
      <c r="I80" s="287"/>
      <c r="J80" s="174"/>
    </row>
    <row r="81" spans="2:10" ht="15.75" customHeight="1">
      <c r="B81" s="286"/>
      <c r="C81" s="53"/>
      <c r="D81" s="272"/>
      <c r="E81" s="53"/>
      <c r="F81" s="75"/>
      <c r="G81" s="54"/>
      <c r="H81" s="75"/>
      <c r="I81" s="287"/>
      <c r="J81" s="174"/>
    </row>
    <row r="82" spans="2:10" ht="15.75" customHeight="1">
      <c r="B82" s="50"/>
      <c r="C82" s="53"/>
      <c r="D82" s="53"/>
      <c r="E82" s="53"/>
      <c r="F82" s="55"/>
      <c r="G82" s="54"/>
      <c r="H82" s="54"/>
      <c r="I82" s="142"/>
      <c r="J82" s="174"/>
    </row>
    <row r="83" spans="2:10" ht="15" customHeight="1">
      <c r="B83" s="267"/>
      <c r="C83" s="270"/>
      <c r="D83" s="270"/>
      <c r="E83" s="273"/>
      <c r="F83" s="276"/>
      <c r="G83" s="276"/>
      <c r="H83" s="276"/>
      <c r="I83" s="279"/>
      <c r="J83" s="174"/>
    </row>
    <row r="84" spans="2:10" ht="15" customHeight="1">
      <c r="B84" s="269"/>
      <c r="C84" s="272"/>
      <c r="D84" s="272"/>
      <c r="E84" s="275"/>
      <c r="F84" s="278"/>
      <c r="G84" s="278"/>
      <c r="H84" s="278"/>
      <c r="I84" s="281"/>
      <c r="J84" s="174"/>
    </row>
    <row r="85" spans="2:10" ht="15" customHeight="1">
      <c r="B85" s="267"/>
      <c r="C85" s="270"/>
      <c r="D85" s="270"/>
      <c r="E85" s="270"/>
      <c r="F85" s="292"/>
      <c r="G85" s="276"/>
      <c r="H85" s="276"/>
      <c r="I85" s="279"/>
      <c r="J85" s="174"/>
    </row>
    <row r="86" spans="2:10" ht="15.75" customHeight="1">
      <c r="B86" s="290"/>
      <c r="C86" s="291"/>
      <c r="D86" s="291"/>
      <c r="E86" s="291"/>
      <c r="F86" s="293"/>
      <c r="G86" s="294"/>
      <c r="H86" s="294"/>
      <c r="I86" s="295"/>
      <c r="J86" s="174"/>
    </row>
    <row r="87" spans="2:10" ht="15.75" customHeight="1"/>
    <row r="88" spans="2:10" ht="24" customHeight="1"/>
    <row r="89" spans="2:10" ht="15" customHeight="1"/>
    <row r="93" spans="2:10" ht="24.75" customHeight="1"/>
    <row r="101" ht="15" customHeight="1"/>
    <row r="102" ht="15" customHeight="1"/>
    <row r="107" ht="15" customHeight="1"/>
    <row r="108" ht="29.25" customHeight="1"/>
    <row r="109" ht="35.25" customHeight="1"/>
    <row r="110" ht="23.25" customHeight="1"/>
    <row r="111" ht="21.75" customHeight="1"/>
    <row r="112" ht="23.25" customHeight="1"/>
    <row r="113" ht="15.75" customHeight="1"/>
    <row r="114" ht="69.75" customHeight="1"/>
    <row r="115" ht="15.75" customHeight="1"/>
    <row r="116" ht="15.75" customHeight="1"/>
    <row r="117" ht="15.75" customHeight="1"/>
    <row r="118" ht="30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spans="2:9" ht="15.75" customHeight="1"/>
    <row r="130" spans="2:9" ht="15.75" customHeight="1"/>
    <row r="131" spans="2:9" ht="15.75" customHeight="1"/>
    <row r="132" spans="2:9" ht="15.75" customHeight="1"/>
    <row r="133" spans="2:9" ht="15.75" customHeight="1"/>
    <row r="134" spans="2:9" ht="15.75" customHeight="1"/>
    <row r="135" spans="2:9" ht="15.75" customHeight="1"/>
    <row r="136" spans="2:9" ht="15.75" customHeight="1"/>
    <row r="137" spans="2:9" ht="15.75" customHeight="1"/>
    <row r="138" spans="2:9" ht="15" customHeight="1"/>
    <row r="139" spans="2:9" ht="15.75" customHeight="1">
      <c r="B139" s="86"/>
      <c r="C139" s="87"/>
      <c r="D139" s="87"/>
      <c r="E139" s="87"/>
      <c r="F139" s="90"/>
      <c r="G139" s="91"/>
      <c r="H139" s="91"/>
      <c r="I139" s="88"/>
    </row>
    <row r="140" spans="2:9" ht="15.75" customHeight="1">
      <c r="B140" s="86"/>
      <c r="C140" s="87"/>
      <c r="D140" s="87"/>
      <c r="E140" s="87"/>
      <c r="F140" s="90"/>
      <c r="G140" s="91"/>
      <c r="H140" s="91"/>
      <c r="I140" s="88"/>
    </row>
    <row r="141" spans="2:9" ht="15.75" customHeight="1">
      <c r="B141" s="83"/>
      <c r="C141" s="81"/>
      <c r="D141" s="81"/>
      <c r="E141" s="81"/>
      <c r="F141" s="89"/>
      <c r="G141" s="62"/>
      <c r="H141" s="62"/>
      <c r="I141" s="85"/>
    </row>
    <row r="142" spans="2:9" ht="15.75" customHeight="1"/>
    <row r="146" spans="2:9" ht="15.75">
      <c r="B146" s="50"/>
      <c r="C146" s="53"/>
      <c r="D146" s="53"/>
      <c r="E146" s="53"/>
      <c r="F146" s="69"/>
      <c r="G146" s="62"/>
      <c r="H146" s="54"/>
      <c r="I146" s="67"/>
    </row>
    <row r="147" spans="2:9" ht="15.75">
      <c r="B147" s="50"/>
      <c r="C147" s="53"/>
      <c r="D147" s="53"/>
      <c r="E147" s="57"/>
      <c r="F147" s="70"/>
      <c r="G147" s="62"/>
      <c r="H147" s="54"/>
      <c r="I147" s="67"/>
    </row>
    <row r="148" spans="2:9" ht="15.75">
      <c r="B148" s="50"/>
      <c r="C148" s="53"/>
      <c r="D148" s="53"/>
      <c r="E148" s="57"/>
      <c r="F148" s="70"/>
      <c r="G148" s="62"/>
      <c r="H148" s="54"/>
      <c r="I148" s="67"/>
    </row>
    <row r="149" spans="2:9" ht="15.75">
      <c r="B149" s="50"/>
      <c r="C149" s="53"/>
      <c r="D149" s="53"/>
      <c r="E149" s="57"/>
      <c r="F149" s="70"/>
      <c r="G149" s="62"/>
      <c r="H149" s="54"/>
      <c r="I149" s="67"/>
    </row>
    <row r="150" spans="2:9" ht="15.75">
      <c r="B150" s="50"/>
      <c r="C150" s="53"/>
      <c r="D150" s="53"/>
      <c r="E150" s="57"/>
      <c r="F150" s="70"/>
      <c r="G150" s="62"/>
      <c r="H150" s="54"/>
      <c r="I150" s="67"/>
    </row>
    <row r="151" spans="2:9" ht="15.75">
      <c r="B151" s="50"/>
      <c r="C151" s="53"/>
      <c r="D151" s="53"/>
      <c r="E151" s="57"/>
      <c r="F151" s="70"/>
      <c r="G151" s="62"/>
      <c r="H151" s="54"/>
      <c r="I151" s="67"/>
    </row>
    <row r="152" spans="2:9" ht="15.75">
      <c r="B152" s="50"/>
      <c r="C152" s="53"/>
      <c r="D152" s="53"/>
      <c r="E152" s="57"/>
      <c r="F152" s="70"/>
      <c r="G152" s="62"/>
      <c r="H152" s="54"/>
      <c r="I152" s="67"/>
    </row>
    <row r="153" spans="2:9" ht="15.75">
      <c r="B153" s="50"/>
      <c r="C153" s="53"/>
      <c r="D153" s="53"/>
      <c r="E153" s="57"/>
      <c r="F153" s="70"/>
      <c r="G153" s="62"/>
      <c r="H153" s="54"/>
      <c r="I153" s="67"/>
    </row>
    <row r="154" spans="2:9" ht="15.75">
      <c r="B154" s="50"/>
      <c r="C154" s="53"/>
      <c r="D154" s="53"/>
      <c r="E154" s="57"/>
      <c r="F154" s="70"/>
      <c r="G154" s="62"/>
      <c r="H154" s="54"/>
      <c r="I154" s="67"/>
    </row>
    <row r="155" spans="2:9" ht="15.75">
      <c r="B155" s="50"/>
      <c r="C155" s="53"/>
      <c r="D155" s="53"/>
      <c r="E155" s="57"/>
      <c r="F155" s="70"/>
      <c r="G155" s="62"/>
      <c r="H155" s="54"/>
      <c r="I155" s="67"/>
    </row>
    <row r="156" spans="2:9" ht="15.75">
      <c r="B156" s="50"/>
      <c r="C156" s="53"/>
      <c r="D156" s="53"/>
      <c r="E156" s="57"/>
      <c r="F156" s="70"/>
      <c r="G156" s="62"/>
      <c r="H156" s="54"/>
      <c r="I156" s="67"/>
    </row>
    <row r="157" spans="2:9" ht="15.75">
      <c r="B157" s="50"/>
      <c r="C157" s="53"/>
      <c r="D157" s="53"/>
      <c r="E157" s="57"/>
      <c r="F157" s="70"/>
      <c r="G157" s="62"/>
      <c r="H157" s="54"/>
      <c r="I157" s="67"/>
    </row>
    <row r="158" spans="2:9" ht="15.75">
      <c r="B158" s="50"/>
      <c r="C158" s="53"/>
      <c r="D158" s="53"/>
      <c r="E158" s="57"/>
      <c r="F158" s="70"/>
      <c r="G158" s="62"/>
      <c r="H158" s="54"/>
      <c r="I158" s="67"/>
    </row>
    <row r="159" spans="2:9" ht="15.75">
      <c r="B159" s="50"/>
      <c r="C159" s="53"/>
      <c r="D159" s="53"/>
      <c r="E159" s="57"/>
      <c r="F159" s="70"/>
      <c r="G159" s="62"/>
      <c r="H159" s="54"/>
      <c r="I159" s="67"/>
    </row>
    <row r="160" spans="2:9" ht="15.75">
      <c r="B160" s="63"/>
      <c r="C160" s="64"/>
      <c r="D160" s="64"/>
      <c r="E160" s="65"/>
      <c r="F160" s="71"/>
      <c r="G160" s="76"/>
      <c r="H160" s="66"/>
      <c r="I160" s="68"/>
    </row>
  </sheetData>
  <mergeCells count="106">
    <mergeCell ref="B85:B86"/>
    <mergeCell ref="C85:C86"/>
    <mergeCell ref="D85:D86"/>
    <mergeCell ref="E85:E86"/>
    <mergeCell ref="F85:F86"/>
    <mergeCell ref="G85:G86"/>
    <mergeCell ref="H85:H86"/>
    <mergeCell ref="I85:I86"/>
    <mergeCell ref="B75:B76"/>
    <mergeCell ref="C75:C76"/>
    <mergeCell ref="D75:D76"/>
    <mergeCell ref="E75:E76"/>
    <mergeCell ref="F75:F76"/>
    <mergeCell ref="G83:G84"/>
    <mergeCell ref="H83:H84"/>
    <mergeCell ref="I83:I84"/>
    <mergeCell ref="B83:B84"/>
    <mergeCell ref="C83:C84"/>
    <mergeCell ref="D83:D84"/>
    <mergeCell ref="E83:E84"/>
    <mergeCell ref="F83:F84"/>
    <mergeCell ref="G75:G76"/>
    <mergeCell ref="H75:H76"/>
    <mergeCell ref="I75:I76"/>
    <mergeCell ref="F71:F72"/>
    <mergeCell ref="G71:G72"/>
    <mergeCell ref="H71:H72"/>
    <mergeCell ref="I71:I72"/>
    <mergeCell ref="B71:B72"/>
    <mergeCell ref="C71:C72"/>
    <mergeCell ref="D71:D72"/>
    <mergeCell ref="E71:E72"/>
    <mergeCell ref="E61:E62"/>
    <mergeCell ref="H61:H62"/>
    <mergeCell ref="I61:I62"/>
    <mergeCell ref="B66:B67"/>
    <mergeCell ref="C66:C67"/>
    <mergeCell ref="D66:D67"/>
    <mergeCell ref="H66:H67"/>
    <mergeCell ref="I66:I67"/>
    <mergeCell ref="B69:B70"/>
    <mergeCell ref="C69:C70"/>
    <mergeCell ref="D69:D70"/>
    <mergeCell ref="I69:I70"/>
    <mergeCell ref="H69:H70"/>
    <mergeCell ref="C61:C62"/>
    <mergeCell ref="B2:J2"/>
    <mergeCell ref="B77:B81"/>
    <mergeCell ref="D77:D81"/>
    <mergeCell ref="I77:I81"/>
    <mergeCell ref="B43:B44"/>
    <mergeCell ref="C43:C44"/>
    <mergeCell ref="D43:D44"/>
    <mergeCell ref="I43:I44"/>
    <mergeCell ref="B51:B52"/>
    <mergeCell ref="C51:C52"/>
    <mergeCell ref="D51:D52"/>
    <mergeCell ref="E51:E52"/>
    <mergeCell ref="F51:F52"/>
    <mergeCell ref="B53:B54"/>
    <mergeCell ref="C53:C54"/>
    <mergeCell ref="D53:D54"/>
    <mergeCell ref="E53:E54"/>
    <mergeCell ref="F53:F54"/>
    <mergeCell ref="G53:G54"/>
    <mergeCell ref="H53:H54"/>
    <mergeCell ref="I53:I54"/>
    <mergeCell ref="B56:B57"/>
    <mergeCell ref="C56:C57"/>
    <mergeCell ref="D56:D57"/>
    <mergeCell ref="G51:G52"/>
    <mergeCell ref="H51:H52"/>
    <mergeCell ref="I51:I52"/>
    <mergeCell ref="D61:D62"/>
    <mergeCell ref="I36:I37"/>
    <mergeCell ref="B36:B37"/>
    <mergeCell ref="D36:D37"/>
    <mergeCell ref="C36:C37"/>
    <mergeCell ref="H36:H37"/>
    <mergeCell ref="E36:E37"/>
    <mergeCell ref="F36:F37"/>
    <mergeCell ref="G36:G37"/>
    <mergeCell ref="E43:E44"/>
    <mergeCell ref="F43:F44"/>
    <mergeCell ref="G43:G44"/>
    <mergeCell ref="H43:H44"/>
    <mergeCell ref="I56:I57"/>
    <mergeCell ref="J43:J44"/>
    <mergeCell ref="J36:J37"/>
    <mergeCell ref="B27:B29"/>
    <mergeCell ref="C27:C29"/>
    <mergeCell ref="D27:D29"/>
    <mergeCell ref="E27:E29"/>
    <mergeCell ref="G27:G29"/>
    <mergeCell ref="H27:H29"/>
    <mergeCell ref="I27:I29"/>
    <mergeCell ref="J27:J29"/>
    <mergeCell ref="E33:E34"/>
    <mergeCell ref="F33:F34"/>
    <mergeCell ref="J33:J34"/>
    <mergeCell ref="D33:D34"/>
    <mergeCell ref="C33:C34"/>
    <mergeCell ref="B33:B34"/>
    <mergeCell ref="H33:H34"/>
    <mergeCell ref="I33:I34"/>
    <mergeCell ref="G33:G34"/>
  </mergeCells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90" zoomScaleNormal="90" workbookViewId="0">
      <pane ySplit="1" topLeftCell="A2" activePane="bottomLeft" state="frozen"/>
      <selection pane="bottomLeft" activeCell="F9" sqref="F9"/>
    </sheetView>
  </sheetViews>
  <sheetFormatPr defaultColWidth="9.140625" defaultRowHeight="15"/>
  <cols>
    <col min="1" max="1" width="25.7109375" style="188" customWidth="1"/>
    <col min="2" max="2" width="59.28515625" style="196" customWidth="1"/>
    <col min="3" max="5" width="12.7109375" style="188" customWidth="1"/>
    <col min="6" max="6" width="54.85546875" style="18" bestFit="1" customWidth="1"/>
    <col min="7" max="7" width="55.5703125" style="18" customWidth="1"/>
    <col min="8" max="8" width="12.7109375" style="18" customWidth="1"/>
    <col min="9" max="9" width="17.5703125" style="204" customWidth="1"/>
    <col min="10" max="10" width="38.7109375" customWidth="1"/>
  </cols>
  <sheetData>
    <row r="1" spans="1:9" s="18" customFormat="1" ht="65.25" customHeight="1">
      <c r="A1" s="212" t="s">
        <v>350</v>
      </c>
      <c r="B1" s="125" t="s">
        <v>351</v>
      </c>
      <c r="C1" s="125" t="s">
        <v>885</v>
      </c>
      <c r="D1" s="125" t="s">
        <v>353</v>
      </c>
      <c r="E1" s="125" t="s">
        <v>89</v>
      </c>
      <c r="F1" s="124" t="s">
        <v>90</v>
      </c>
      <c r="G1" s="229" t="s">
        <v>92</v>
      </c>
      <c r="H1" s="229" t="s">
        <v>4</v>
      </c>
      <c r="I1" s="203" t="s">
        <v>354</v>
      </c>
    </row>
    <row r="2" spans="1:9" ht="24.75" customHeight="1">
      <c r="A2" s="159" t="s">
        <v>1006</v>
      </c>
      <c r="B2" s="195" t="s">
        <v>1007</v>
      </c>
      <c r="C2" s="187">
        <v>45826</v>
      </c>
      <c r="D2" s="126">
        <v>2148</v>
      </c>
      <c r="E2" s="126" t="s">
        <v>357</v>
      </c>
      <c r="F2" s="140" t="s">
        <v>1008</v>
      </c>
      <c r="G2" s="126" t="s">
        <v>1009</v>
      </c>
      <c r="H2" s="126">
        <v>1</v>
      </c>
      <c r="I2" s="202">
        <v>5295</v>
      </c>
    </row>
    <row r="3" spans="1:9" ht="27" customHeight="1">
      <c r="A3" s="159" t="s">
        <v>1017</v>
      </c>
      <c r="B3" s="233" t="s">
        <v>1018</v>
      </c>
      <c r="C3" s="187">
        <v>45813</v>
      </c>
      <c r="D3" s="159">
        <v>2158</v>
      </c>
      <c r="E3" s="126" t="s">
        <v>958</v>
      </c>
      <c r="F3" s="172" t="s">
        <v>549</v>
      </c>
      <c r="G3" s="126" t="s">
        <v>1019</v>
      </c>
      <c r="H3" s="126">
        <v>1</v>
      </c>
      <c r="I3" s="202">
        <v>3940</v>
      </c>
    </row>
    <row r="4" spans="1:9" ht="23.25" customHeight="1">
      <c r="A4" s="159" t="s">
        <v>1020</v>
      </c>
      <c r="B4" s="195" t="s">
        <v>1021</v>
      </c>
      <c r="C4" s="187">
        <v>45817</v>
      </c>
      <c r="D4" s="159">
        <v>2160</v>
      </c>
      <c r="E4" s="159" t="s">
        <v>251</v>
      </c>
      <c r="F4" s="126" t="s">
        <v>1022</v>
      </c>
      <c r="G4" s="126" t="s">
        <v>254</v>
      </c>
      <c r="H4" s="126">
        <v>90</v>
      </c>
      <c r="I4" s="202">
        <v>22275</v>
      </c>
    </row>
    <row r="5" spans="1:9" ht="23.25" customHeight="1">
      <c r="A5" s="159" t="s">
        <v>1023</v>
      </c>
      <c r="B5" s="195" t="s">
        <v>1024</v>
      </c>
      <c r="C5" s="187">
        <v>45817</v>
      </c>
      <c r="D5" s="159">
        <v>2161</v>
      </c>
      <c r="E5" s="159" t="s">
        <v>114</v>
      </c>
      <c r="F5" s="126" t="s">
        <v>1025</v>
      </c>
      <c r="G5" s="126" t="s">
        <v>1026</v>
      </c>
      <c r="H5" s="126">
        <v>1</v>
      </c>
      <c r="I5" s="202">
        <v>68291.100000000006</v>
      </c>
    </row>
    <row r="6" spans="1:9" ht="24" customHeight="1">
      <c r="A6" s="159" t="s">
        <v>1027</v>
      </c>
      <c r="B6" s="195" t="s">
        <v>1028</v>
      </c>
      <c r="C6" s="187">
        <v>45810</v>
      </c>
      <c r="D6" s="159">
        <v>2153</v>
      </c>
      <c r="E6" s="159" t="s">
        <v>114</v>
      </c>
      <c r="F6" s="18" t="s">
        <v>1029</v>
      </c>
      <c r="G6" s="126" t="s">
        <v>1030</v>
      </c>
      <c r="H6" s="126">
        <v>1</v>
      </c>
      <c r="I6" s="202">
        <v>20160</v>
      </c>
    </row>
    <row r="7" spans="1:9" ht="25.5" customHeight="1">
      <c r="A7" s="159" t="s">
        <v>1031</v>
      </c>
      <c r="B7" s="195" t="s">
        <v>1032</v>
      </c>
      <c r="C7" s="187">
        <v>45839</v>
      </c>
      <c r="D7" s="159">
        <v>2166</v>
      </c>
      <c r="E7" s="159" t="s">
        <v>1033</v>
      </c>
      <c r="F7" s="126" t="s">
        <v>549</v>
      </c>
      <c r="G7" s="126" t="s">
        <v>1034</v>
      </c>
      <c r="H7" s="126">
        <v>1</v>
      </c>
      <c r="I7" s="237">
        <v>12000</v>
      </c>
    </row>
    <row r="8" spans="1:9" ht="24.75" customHeight="1">
      <c r="A8" s="207" t="s">
        <v>1035</v>
      </c>
      <c r="B8" s="192" t="s">
        <v>1036</v>
      </c>
      <c r="C8" s="136">
        <v>45838</v>
      </c>
      <c r="D8" s="135">
        <v>2162</v>
      </c>
      <c r="E8" s="135" t="s">
        <v>114</v>
      </c>
      <c r="F8" s="135" t="s">
        <v>437</v>
      </c>
      <c r="G8" s="135" t="s">
        <v>1037</v>
      </c>
      <c r="H8" s="135">
        <v>1</v>
      </c>
      <c r="I8" s="206">
        <v>6806.27</v>
      </c>
    </row>
    <row r="9" spans="1:9" ht="24.75" customHeight="1">
      <c r="A9" s="207" t="s">
        <v>1038</v>
      </c>
      <c r="B9" s="192" t="s">
        <v>1039</v>
      </c>
      <c r="C9" s="208">
        <v>45817</v>
      </c>
      <c r="D9" s="207">
        <v>2159</v>
      </c>
      <c r="E9" s="207" t="s">
        <v>357</v>
      </c>
      <c r="F9" s="135" t="s">
        <v>358</v>
      </c>
      <c r="G9" s="135" t="s">
        <v>925</v>
      </c>
      <c r="H9" s="135">
        <v>1000</v>
      </c>
      <c r="I9" s="210">
        <v>1830</v>
      </c>
    </row>
    <row r="10" spans="1:9" ht="24.75" customHeight="1">
      <c r="A10" s="207" t="s">
        <v>1040</v>
      </c>
      <c r="B10" s="193" t="s">
        <v>1041</v>
      </c>
      <c r="C10" s="208">
        <v>45817</v>
      </c>
      <c r="D10" s="207">
        <v>2154</v>
      </c>
      <c r="E10" s="207" t="s">
        <v>357</v>
      </c>
      <c r="F10" s="135" t="s">
        <v>373</v>
      </c>
      <c r="G10" s="135" t="s">
        <v>340</v>
      </c>
      <c r="H10" s="135">
        <v>5000</v>
      </c>
      <c r="I10" s="210">
        <v>1150</v>
      </c>
    </row>
    <row r="11" spans="1:9" ht="24.75" customHeight="1">
      <c r="A11" s="207" t="s">
        <v>1023</v>
      </c>
      <c r="B11" s="193" t="s">
        <v>1042</v>
      </c>
      <c r="C11" s="208">
        <v>45817</v>
      </c>
      <c r="D11" s="207">
        <v>2161</v>
      </c>
      <c r="E11" s="207" t="s">
        <v>114</v>
      </c>
      <c r="F11" s="135" t="s">
        <v>1025</v>
      </c>
      <c r="G11" s="135" t="s">
        <v>1026</v>
      </c>
      <c r="H11" s="135">
        <v>1</v>
      </c>
      <c r="I11" s="210">
        <v>68291.100000000006</v>
      </c>
    </row>
    <row r="12" spans="1:9" ht="24.75" customHeight="1">
      <c r="A12" s="207" t="s">
        <v>1027</v>
      </c>
      <c r="B12" s="193" t="s">
        <v>1043</v>
      </c>
      <c r="C12" s="208">
        <v>45810</v>
      </c>
      <c r="D12" s="207">
        <v>2153</v>
      </c>
      <c r="E12" s="207" t="s">
        <v>114</v>
      </c>
      <c r="F12" s="135" t="s">
        <v>1029</v>
      </c>
      <c r="G12" s="135" t="s">
        <v>1044</v>
      </c>
      <c r="H12" s="135">
        <v>1</v>
      </c>
      <c r="I12" s="210">
        <v>20160</v>
      </c>
    </row>
    <row r="13" spans="1:9" ht="24.75" customHeight="1">
      <c r="A13" s="207" t="s">
        <v>1031</v>
      </c>
      <c r="B13" s="193" t="s">
        <v>1045</v>
      </c>
      <c r="C13" s="208">
        <v>45839</v>
      </c>
      <c r="D13" s="207">
        <v>2166</v>
      </c>
      <c r="E13" s="207" t="s">
        <v>900</v>
      </c>
      <c r="F13" s="135" t="s">
        <v>549</v>
      </c>
      <c r="G13" s="135" t="s">
        <v>1034</v>
      </c>
      <c r="H13" s="135">
        <v>1</v>
      </c>
      <c r="I13" s="210">
        <v>42918</v>
      </c>
    </row>
    <row r="14" spans="1:9" ht="24.75" customHeight="1">
      <c r="A14" s="159" t="s">
        <v>1046</v>
      </c>
      <c r="B14" s="195" t="s">
        <v>1047</v>
      </c>
      <c r="C14" s="159"/>
      <c r="D14" s="159"/>
      <c r="E14" s="159" t="s">
        <v>251</v>
      </c>
      <c r="F14" s="126" t="s">
        <v>1048</v>
      </c>
      <c r="G14" s="126" t="s">
        <v>1049</v>
      </c>
      <c r="H14" s="126">
        <v>1</v>
      </c>
      <c r="I14" s="202">
        <v>21.6</v>
      </c>
    </row>
    <row r="15" spans="1:9" ht="24.75" customHeight="1">
      <c r="A15" s="159" t="s">
        <v>1046</v>
      </c>
      <c r="B15" s="195" t="s">
        <v>1050</v>
      </c>
      <c r="C15" s="159"/>
      <c r="D15" s="159"/>
      <c r="E15" s="159" t="s">
        <v>958</v>
      </c>
      <c r="F15" s="126" t="s">
        <v>1048</v>
      </c>
      <c r="G15" s="126" t="s">
        <v>1051</v>
      </c>
      <c r="H15" s="126">
        <v>1</v>
      </c>
      <c r="I15" s="202">
        <v>681.68</v>
      </c>
    </row>
    <row r="16" spans="1:9" ht="24.75" customHeight="1">
      <c r="A16" s="159" t="s">
        <v>1046</v>
      </c>
      <c r="B16" s="195" t="s">
        <v>1052</v>
      </c>
      <c r="C16" s="159"/>
      <c r="D16" s="159"/>
      <c r="E16" s="159" t="s">
        <v>251</v>
      </c>
      <c r="F16" s="126" t="s">
        <v>1048</v>
      </c>
      <c r="G16" s="126" t="s">
        <v>1053</v>
      </c>
      <c r="H16" s="126">
        <v>1</v>
      </c>
      <c r="I16" s="202">
        <v>188.97</v>
      </c>
    </row>
    <row r="17" spans="1:9" ht="45">
      <c r="A17" s="159" t="s">
        <v>1046</v>
      </c>
      <c r="B17" s="238" t="s">
        <v>1054</v>
      </c>
      <c r="C17" s="159"/>
      <c r="D17" s="159"/>
      <c r="E17" s="159" t="s">
        <v>958</v>
      </c>
      <c r="F17" s="126" t="s">
        <v>1048</v>
      </c>
      <c r="G17" s="126" t="s">
        <v>1055</v>
      </c>
      <c r="H17" s="126"/>
      <c r="I17" s="202">
        <v>1582.55</v>
      </c>
    </row>
    <row r="18" spans="1:9">
      <c r="A18" s="159" t="s">
        <v>1046</v>
      </c>
      <c r="B18" s="195" t="s">
        <v>1056</v>
      </c>
      <c r="C18" s="159"/>
      <c r="D18" s="159"/>
      <c r="E18" s="159" t="s">
        <v>1057</v>
      </c>
      <c r="F18" s="126" t="s">
        <v>1048</v>
      </c>
      <c r="G18" s="126" t="s">
        <v>1055</v>
      </c>
      <c r="H18" s="126">
        <v>1</v>
      </c>
      <c r="I18" s="202">
        <v>791.27</v>
      </c>
    </row>
    <row r="19" spans="1:9">
      <c r="A19" s="159" t="s">
        <v>1046</v>
      </c>
      <c r="B19" s="195" t="s">
        <v>1058</v>
      </c>
      <c r="C19" s="159"/>
      <c r="D19" s="159"/>
      <c r="E19" s="159" t="s">
        <v>357</v>
      </c>
      <c r="F19" s="126" t="s">
        <v>1048</v>
      </c>
      <c r="G19" s="126" t="s">
        <v>1059</v>
      </c>
      <c r="H19" s="126">
        <v>1</v>
      </c>
      <c r="I19" s="202">
        <v>108.2</v>
      </c>
    </row>
  </sheetData>
  <autoFilter ref="A1:J19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90" zoomScaleNormal="90" workbookViewId="0">
      <pane ySplit="1" topLeftCell="A2" activePane="bottomLeft" state="frozen"/>
      <selection pane="bottomLeft" activeCell="A4" sqref="A4"/>
    </sheetView>
  </sheetViews>
  <sheetFormatPr defaultColWidth="9.140625" defaultRowHeight="15"/>
  <cols>
    <col min="1" max="1" width="25.7109375" style="456" customWidth="1"/>
    <col min="2" max="2" width="53.85546875" style="457" customWidth="1"/>
    <col min="3" max="5" width="12.7109375" style="456" customWidth="1"/>
    <col min="6" max="6" width="54.85546875" style="431" bestFit="1" customWidth="1"/>
    <col min="7" max="7" width="55.5703125" style="431" customWidth="1"/>
    <col min="8" max="8" width="12.7109375" style="431" customWidth="1"/>
    <col min="9" max="9" width="17.5703125" style="458" customWidth="1"/>
    <col min="10" max="10" width="38.7109375" style="438" customWidth="1"/>
    <col min="11" max="16384" width="9.140625" style="438"/>
  </cols>
  <sheetData>
    <row r="1" spans="1:9" s="431" customFormat="1" ht="45">
      <c r="A1" s="430" t="s">
        <v>350</v>
      </c>
      <c r="B1" s="343" t="s">
        <v>351</v>
      </c>
      <c r="C1" s="343" t="s">
        <v>885</v>
      </c>
      <c r="D1" s="343" t="s">
        <v>353</v>
      </c>
      <c r="E1" s="343" t="s">
        <v>89</v>
      </c>
      <c r="F1" s="341" t="s">
        <v>90</v>
      </c>
      <c r="G1" s="459" t="s">
        <v>92</v>
      </c>
      <c r="H1" s="459" t="s">
        <v>4</v>
      </c>
      <c r="I1" s="421" t="s">
        <v>354</v>
      </c>
    </row>
    <row r="2" spans="1:9" ht="24.75" customHeight="1">
      <c r="A2" s="433" t="s">
        <v>1060</v>
      </c>
      <c r="B2" s="446" t="s">
        <v>1061</v>
      </c>
      <c r="C2" s="460">
        <v>45839</v>
      </c>
      <c r="D2" s="433">
        <v>2163</v>
      </c>
      <c r="E2" s="433" t="s">
        <v>357</v>
      </c>
      <c r="F2" s="433" t="s">
        <v>358</v>
      </c>
      <c r="G2" s="433" t="s">
        <v>925</v>
      </c>
      <c r="H2" s="461">
        <v>400</v>
      </c>
      <c r="I2" s="437">
        <v>11804</v>
      </c>
    </row>
    <row r="3" spans="1:9" ht="24.75" customHeight="1">
      <c r="A3" s="449" t="s">
        <v>1020</v>
      </c>
      <c r="B3" s="451" t="s">
        <v>1021</v>
      </c>
      <c r="C3" s="460">
        <v>45817</v>
      </c>
      <c r="D3" s="449">
        <v>2160</v>
      </c>
      <c r="E3" s="449" t="s">
        <v>251</v>
      </c>
      <c r="F3" s="447" t="s">
        <v>1022</v>
      </c>
      <c r="G3" s="447" t="s">
        <v>254</v>
      </c>
      <c r="H3" s="447">
        <v>90</v>
      </c>
      <c r="I3" s="462">
        <v>22275</v>
      </c>
    </row>
    <row r="4" spans="1:9" ht="24.75" customHeight="1">
      <c r="A4" s="433" t="s">
        <v>1062</v>
      </c>
      <c r="B4" s="446" t="s">
        <v>1063</v>
      </c>
      <c r="C4" s="435">
        <v>45883</v>
      </c>
      <c r="D4" s="433">
        <v>2173</v>
      </c>
      <c r="E4" s="433" t="s">
        <v>399</v>
      </c>
      <c r="F4" s="433" t="s">
        <v>1048</v>
      </c>
      <c r="G4" s="433" t="s">
        <v>1064</v>
      </c>
      <c r="H4" s="433">
        <v>1</v>
      </c>
      <c r="I4" s="437">
        <v>64840.02</v>
      </c>
    </row>
    <row r="5" spans="1:9" ht="24.75" customHeight="1">
      <c r="A5" s="449" t="s">
        <v>1065</v>
      </c>
      <c r="B5" s="463" t="s">
        <v>1066</v>
      </c>
      <c r="C5" s="450">
        <v>45854</v>
      </c>
      <c r="D5" s="447">
        <v>2167</v>
      </c>
      <c r="E5" s="447" t="s">
        <v>114</v>
      </c>
      <c r="F5" s="447" t="s">
        <v>919</v>
      </c>
      <c r="G5" s="447" t="s">
        <v>920</v>
      </c>
      <c r="H5" s="447">
        <v>1</v>
      </c>
      <c r="I5" s="452">
        <v>12500</v>
      </c>
    </row>
    <row r="6" spans="1:9" ht="24.75" customHeight="1">
      <c r="A6" s="445" t="s">
        <v>1046</v>
      </c>
      <c r="B6" s="453" t="s">
        <v>1067</v>
      </c>
      <c r="C6" s="445"/>
      <c r="D6" s="445"/>
      <c r="E6" s="445" t="s">
        <v>251</v>
      </c>
      <c r="F6" s="433" t="s">
        <v>1048</v>
      </c>
      <c r="G6" s="433" t="s">
        <v>1068</v>
      </c>
      <c r="H6" s="433">
        <v>1</v>
      </c>
      <c r="I6" s="455">
        <v>177.46</v>
      </c>
    </row>
  </sheetData>
  <autoFilter ref="A1:J6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A2" sqref="A2"/>
    </sheetView>
  </sheetViews>
  <sheetFormatPr defaultRowHeight="15"/>
  <cols>
    <col min="1" max="1" width="37.28515625" customWidth="1"/>
    <col min="2" max="2" width="35.85546875" customWidth="1"/>
    <col min="3" max="3" width="15.28515625" customWidth="1"/>
    <col min="4" max="4" width="11.42578125" customWidth="1"/>
    <col min="5" max="5" width="12.5703125" customWidth="1"/>
    <col min="6" max="6" width="28.5703125" customWidth="1"/>
    <col min="7" max="7" width="57.85546875" customWidth="1"/>
    <col min="9" max="9" width="14.85546875" customWidth="1"/>
  </cols>
  <sheetData>
    <row r="1" spans="1:9" ht="93" customHeight="1">
      <c r="A1" s="239" t="s">
        <v>350</v>
      </c>
      <c r="B1" s="241" t="s">
        <v>351</v>
      </c>
      <c r="C1" s="241" t="s">
        <v>885</v>
      </c>
      <c r="D1" s="241" t="s">
        <v>353</v>
      </c>
      <c r="E1" s="241" t="s">
        <v>89</v>
      </c>
      <c r="F1" s="240" t="s">
        <v>90</v>
      </c>
      <c r="G1" s="241" t="s">
        <v>92</v>
      </c>
      <c r="H1" s="241" t="s">
        <v>4</v>
      </c>
      <c r="I1" s="242" t="s">
        <v>354</v>
      </c>
    </row>
    <row r="2" spans="1:9" s="188" customFormat="1" ht="20.25" customHeight="1">
      <c r="A2" s="135" t="s">
        <v>1069</v>
      </c>
      <c r="B2" s="135" t="s">
        <v>1070</v>
      </c>
      <c r="C2" s="135"/>
      <c r="D2" s="135">
        <v>2171</v>
      </c>
      <c r="E2" s="135" t="s">
        <v>357</v>
      </c>
      <c r="F2" s="135" t="s">
        <v>363</v>
      </c>
      <c r="G2" s="135" t="s">
        <v>1071</v>
      </c>
      <c r="H2" s="135">
        <v>2</v>
      </c>
      <c r="I2" s="206">
        <v>658</v>
      </c>
    </row>
    <row r="3" spans="1:9" s="188" customFormat="1" ht="20.25" customHeight="1">
      <c r="A3" s="126" t="s">
        <v>1072</v>
      </c>
      <c r="B3" s="128" t="s">
        <v>1073</v>
      </c>
      <c r="C3" s="127">
        <v>45882</v>
      </c>
      <c r="D3" s="126">
        <v>2172</v>
      </c>
      <c r="E3" s="126" t="s">
        <v>399</v>
      </c>
      <c r="F3" s="126" t="s">
        <v>1048</v>
      </c>
      <c r="G3" s="126" t="s">
        <v>1074</v>
      </c>
      <c r="H3" s="126">
        <v>1</v>
      </c>
      <c r="I3" s="162">
        <v>27300</v>
      </c>
    </row>
    <row r="4" spans="1:9" s="188" customFormat="1" ht="20.25" customHeight="1">
      <c r="A4" s="126" t="s">
        <v>1046</v>
      </c>
      <c r="B4" s="464" t="s">
        <v>1075</v>
      </c>
      <c r="C4" s="126" t="s">
        <v>599</v>
      </c>
      <c r="D4" s="126" t="s">
        <v>599</v>
      </c>
      <c r="E4" s="126" t="s">
        <v>147</v>
      </c>
      <c r="F4" s="126" t="s">
        <v>1048</v>
      </c>
      <c r="G4" s="126" t="s">
        <v>1076</v>
      </c>
      <c r="H4" s="126">
        <v>80</v>
      </c>
      <c r="I4" s="162">
        <v>295.2</v>
      </c>
    </row>
  </sheetData>
  <autoFilter ref="A1:I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pane ySplit="1" topLeftCell="A3" activePane="bottomLeft" state="frozen"/>
      <selection pane="bottomLeft" activeCell="A4" sqref="A4"/>
    </sheetView>
  </sheetViews>
  <sheetFormatPr defaultColWidth="9.140625" defaultRowHeight="15"/>
  <cols>
    <col min="1" max="1" width="25.7109375" style="188" customWidth="1"/>
    <col min="2" max="2" width="53.85546875" style="196" customWidth="1"/>
    <col min="3" max="5" width="12.7109375" style="188" customWidth="1"/>
    <col min="6" max="6" width="54.85546875" style="18" bestFit="1" customWidth="1"/>
    <col min="7" max="7" width="55.5703125" style="18" customWidth="1"/>
    <col min="8" max="8" width="12.7109375" style="18" customWidth="1"/>
    <col min="9" max="9" width="17.5703125" style="204" customWidth="1"/>
    <col min="10" max="10" width="38.7109375" customWidth="1"/>
  </cols>
  <sheetData>
    <row r="1" spans="1:9" s="18" customFormat="1" ht="45">
      <c r="A1" s="212" t="s">
        <v>350</v>
      </c>
      <c r="B1" s="125" t="s">
        <v>351</v>
      </c>
      <c r="C1" s="125" t="s">
        <v>885</v>
      </c>
      <c r="D1" s="125" t="s">
        <v>353</v>
      </c>
      <c r="E1" s="125" t="s">
        <v>89</v>
      </c>
      <c r="F1" s="124" t="s">
        <v>90</v>
      </c>
      <c r="G1" s="229" t="s">
        <v>92</v>
      </c>
      <c r="H1" s="229" t="s">
        <v>4</v>
      </c>
      <c r="I1" s="203" t="s">
        <v>354</v>
      </c>
    </row>
    <row r="2" spans="1:9" ht="20.25" customHeight="1">
      <c r="A2" s="126" t="s">
        <v>1077</v>
      </c>
      <c r="B2" s="195" t="s">
        <v>1078</v>
      </c>
      <c r="C2" s="127">
        <v>45910</v>
      </c>
      <c r="D2" s="126">
        <v>2174</v>
      </c>
      <c r="E2" s="126" t="s">
        <v>357</v>
      </c>
      <c r="F2" s="195" t="s">
        <v>1079</v>
      </c>
      <c r="G2" s="126" t="s">
        <v>1080</v>
      </c>
      <c r="H2" s="198">
        <v>1</v>
      </c>
      <c r="I2" s="151">
        <v>4000</v>
      </c>
    </row>
    <row r="3" spans="1:9" ht="20.25" customHeight="1">
      <c r="A3" s="135" t="s">
        <v>1081</v>
      </c>
      <c r="B3" s="192" t="s">
        <v>1082</v>
      </c>
      <c r="C3" s="208"/>
      <c r="D3" s="207">
        <v>2175</v>
      </c>
      <c r="E3" s="126" t="s">
        <v>357</v>
      </c>
      <c r="F3" s="172" t="s">
        <v>358</v>
      </c>
      <c r="G3" s="135" t="s">
        <v>632</v>
      </c>
      <c r="H3" s="249">
        <v>1000</v>
      </c>
      <c r="I3" s="210">
        <v>1850</v>
      </c>
    </row>
    <row r="4" spans="1:9" ht="20.25" customHeight="1">
      <c r="A4" s="126" t="s">
        <v>1083</v>
      </c>
      <c r="B4" s="195" t="s">
        <v>1084</v>
      </c>
      <c r="C4" s="127">
        <v>45916</v>
      </c>
      <c r="D4" s="126">
        <v>2176</v>
      </c>
      <c r="E4" s="198" t="s">
        <v>251</v>
      </c>
      <c r="F4" s="254" t="s">
        <v>1085</v>
      </c>
      <c r="G4" s="185" t="s">
        <v>1086</v>
      </c>
      <c r="H4" s="185">
        <v>60</v>
      </c>
      <c r="I4" s="151">
        <v>60720</v>
      </c>
    </row>
    <row r="5" spans="1:9" ht="20.25" customHeight="1">
      <c r="A5" s="243" t="s">
        <v>1087</v>
      </c>
      <c r="B5" s="251" t="s">
        <v>1088</v>
      </c>
      <c r="C5" s="161">
        <v>45919</v>
      </c>
      <c r="D5" s="149">
        <v>2177</v>
      </c>
      <c r="E5" s="252" t="s">
        <v>251</v>
      </c>
      <c r="F5" s="192" t="s">
        <v>928</v>
      </c>
      <c r="G5" s="250" t="s">
        <v>322</v>
      </c>
      <c r="H5" s="250">
        <v>1</v>
      </c>
      <c r="I5" s="244">
        <v>244.32</v>
      </c>
    </row>
    <row r="6" spans="1:9" ht="20.25" customHeight="1">
      <c r="A6" s="159" t="s">
        <v>1089</v>
      </c>
      <c r="B6" s="194" t="s">
        <v>1090</v>
      </c>
      <c r="C6" s="127">
        <v>45922</v>
      </c>
      <c r="D6" s="126">
        <v>2178</v>
      </c>
      <c r="E6" s="126" t="s">
        <v>1091</v>
      </c>
      <c r="F6" s="195" t="s">
        <v>1092</v>
      </c>
      <c r="G6" s="126" t="s">
        <v>1093</v>
      </c>
      <c r="H6" s="126">
        <v>1</v>
      </c>
      <c r="I6" s="151">
        <v>1140.17</v>
      </c>
    </row>
    <row r="7" spans="1:9" ht="20.25" customHeight="1">
      <c r="A7" s="159" t="s">
        <v>1046</v>
      </c>
      <c r="B7" s="255" t="s">
        <v>1094</v>
      </c>
      <c r="C7" s="187" t="s">
        <v>599</v>
      </c>
      <c r="D7" s="187" t="s">
        <v>599</v>
      </c>
      <c r="E7" s="159" t="s">
        <v>1057</v>
      </c>
      <c r="F7" s="126" t="s">
        <v>1048</v>
      </c>
      <c r="G7" s="126" t="s">
        <v>1095</v>
      </c>
      <c r="H7" s="126">
        <v>1</v>
      </c>
      <c r="I7" s="202">
        <v>285.10000000000002</v>
      </c>
    </row>
    <row r="8" spans="1:9" ht="20.25" customHeight="1">
      <c r="A8" s="159" t="s">
        <v>1046</v>
      </c>
      <c r="B8" s="256" t="s">
        <v>1096</v>
      </c>
      <c r="C8" s="187" t="s">
        <v>599</v>
      </c>
      <c r="D8" s="187" t="s">
        <v>599</v>
      </c>
      <c r="E8" s="159" t="s">
        <v>1057</v>
      </c>
      <c r="F8" s="126" t="s">
        <v>1048</v>
      </c>
      <c r="G8" s="126" t="s">
        <v>1076</v>
      </c>
      <c r="H8" s="126">
        <v>1</v>
      </c>
      <c r="I8" s="202">
        <v>13.47</v>
      </c>
    </row>
    <row r="9" spans="1:9" ht="20.25" customHeight="1">
      <c r="A9" s="159" t="s">
        <v>1046</v>
      </c>
      <c r="B9" s="195" t="s">
        <v>1097</v>
      </c>
      <c r="C9" s="187" t="s">
        <v>599</v>
      </c>
      <c r="D9" s="187" t="s">
        <v>599</v>
      </c>
      <c r="E9" s="159" t="s">
        <v>357</v>
      </c>
      <c r="F9" s="126" t="s">
        <v>1048</v>
      </c>
      <c r="G9" s="126" t="s">
        <v>1098</v>
      </c>
      <c r="H9" s="126">
        <v>1</v>
      </c>
      <c r="I9" s="202">
        <v>15</v>
      </c>
    </row>
    <row r="10" spans="1:9" ht="20.25" customHeight="1">
      <c r="A10" s="159" t="s">
        <v>1046</v>
      </c>
      <c r="B10" s="195" t="s">
        <v>1099</v>
      </c>
      <c r="C10" s="187" t="s">
        <v>599</v>
      </c>
      <c r="D10" s="187" t="s">
        <v>599</v>
      </c>
      <c r="E10" s="159" t="s">
        <v>357</v>
      </c>
      <c r="F10" s="126" t="s">
        <v>1048</v>
      </c>
      <c r="G10" s="126" t="s">
        <v>1059</v>
      </c>
      <c r="H10" s="126">
        <v>1</v>
      </c>
      <c r="I10" s="202">
        <v>33.299999999999997</v>
      </c>
    </row>
    <row r="11" spans="1:9" ht="20.25" customHeight="1">
      <c r="A11" s="159" t="s">
        <v>1046</v>
      </c>
      <c r="B11" s="195" t="s">
        <v>1100</v>
      </c>
      <c r="C11" s="187" t="s">
        <v>599</v>
      </c>
      <c r="D11" s="187" t="s">
        <v>599</v>
      </c>
      <c r="E11" s="159" t="s">
        <v>357</v>
      </c>
      <c r="F11" s="126" t="s">
        <v>1048</v>
      </c>
      <c r="G11" s="126" t="s">
        <v>1059</v>
      </c>
      <c r="H11" s="126">
        <v>1</v>
      </c>
      <c r="I11" s="202">
        <v>19.2</v>
      </c>
    </row>
    <row r="12" spans="1:9" ht="20.25" customHeight="1">
      <c r="A12" s="159" t="s">
        <v>1046</v>
      </c>
      <c r="B12" s="195" t="s">
        <v>1101</v>
      </c>
      <c r="C12" s="187" t="s">
        <v>599</v>
      </c>
      <c r="D12" s="187" t="s">
        <v>599</v>
      </c>
      <c r="E12" s="159" t="s">
        <v>357</v>
      </c>
      <c r="F12" s="126" t="s">
        <v>1048</v>
      </c>
      <c r="G12" s="126" t="s">
        <v>1102</v>
      </c>
      <c r="H12" s="126">
        <v>1</v>
      </c>
      <c r="I12" s="202">
        <v>60.24</v>
      </c>
    </row>
    <row r="13" spans="1:9" ht="20.25" customHeight="1">
      <c r="A13" s="159" t="s">
        <v>1046</v>
      </c>
      <c r="B13" s="195" t="s">
        <v>1103</v>
      </c>
      <c r="C13" s="187" t="s">
        <v>599</v>
      </c>
      <c r="D13" s="187" t="s">
        <v>599</v>
      </c>
      <c r="E13" s="159" t="s">
        <v>357</v>
      </c>
      <c r="F13" s="126" t="s">
        <v>1048</v>
      </c>
      <c r="G13" s="126" t="s">
        <v>1104</v>
      </c>
      <c r="H13" s="126">
        <v>8</v>
      </c>
      <c r="I13" s="202">
        <v>296</v>
      </c>
    </row>
    <row r="14" spans="1:9" ht="20.25" customHeight="1">
      <c r="A14" s="159" t="s">
        <v>1046</v>
      </c>
      <c r="B14" s="195" t="s">
        <v>1105</v>
      </c>
      <c r="C14" s="187" t="s">
        <v>599</v>
      </c>
      <c r="D14" s="187" t="s">
        <v>599</v>
      </c>
      <c r="E14" s="159" t="s">
        <v>357</v>
      </c>
      <c r="F14" s="126" t="s">
        <v>1048</v>
      </c>
      <c r="G14" s="126" t="s">
        <v>1106</v>
      </c>
      <c r="H14" s="126">
        <v>1</v>
      </c>
      <c r="I14" s="202">
        <v>200</v>
      </c>
    </row>
    <row r="15" spans="1:9" ht="20.25" customHeight="1">
      <c r="A15" s="159" t="s">
        <v>1046</v>
      </c>
      <c r="B15" s="195" t="s">
        <v>1107</v>
      </c>
      <c r="C15" s="187" t="s">
        <v>599</v>
      </c>
      <c r="D15" s="187" t="s">
        <v>599</v>
      </c>
      <c r="E15" s="159" t="s">
        <v>357</v>
      </c>
      <c r="F15" s="126" t="s">
        <v>1048</v>
      </c>
      <c r="G15" s="126" t="s">
        <v>495</v>
      </c>
      <c r="H15" s="126">
        <v>8</v>
      </c>
      <c r="I15" s="202">
        <v>239.92</v>
      </c>
    </row>
  </sheetData>
  <autoFilter ref="A1:J15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pane ySplit="1" topLeftCell="A2" activePane="bottomLeft" state="frozen"/>
      <selection pane="bottomLeft" activeCell="F6" sqref="F6"/>
    </sheetView>
  </sheetViews>
  <sheetFormatPr defaultColWidth="9.140625" defaultRowHeight="15"/>
  <cols>
    <col min="1" max="1" width="25.7109375" style="188" customWidth="1"/>
    <col min="2" max="2" width="60.7109375" style="196" customWidth="1"/>
    <col min="3" max="5" width="12.7109375" style="188" customWidth="1"/>
    <col min="6" max="6" width="54.85546875" style="18" bestFit="1" customWidth="1"/>
    <col min="7" max="7" width="55.5703125" style="18" customWidth="1"/>
    <col min="8" max="8" width="12.7109375" style="18" customWidth="1"/>
    <col min="9" max="9" width="17.5703125" style="204" customWidth="1"/>
    <col min="10" max="10" width="38.7109375" customWidth="1"/>
  </cols>
  <sheetData>
    <row r="1" spans="1:9" s="18" customFormat="1" ht="45">
      <c r="A1" s="212" t="s">
        <v>350</v>
      </c>
      <c r="B1" s="125" t="s">
        <v>351</v>
      </c>
      <c r="C1" s="125" t="s">
        <v>885</v>
      </c>
      <c r="D1" s="125" t="s">
        <v>353</v>
      </c>
      <c r="E1" s="125" t="s">
        <v>89</v>
      </c>
      <c r="F1" s="124" t="s">
        <v>90</v>
      </c>
      <c r="G1" s="229" t="s">
        <v>92</v>
      </c>
      <c r="H1" s="229" t="s">
        <v>4</v>
      </c>
      <c r="I1" s="203" t="s">
        <v>354</v>
      </c>
    </row>
    <row r="2" spans="1:9" ht="20.25" customHeight="1">
      <c r="A2" s="126" t="s">
        <v>1108</v>
      </c>
      <c r="B2" s="257" t="s">
        <v>371</v>
      </c>
      <c r="C2" s="127">
        <v>45933</v>
      </c>
      <c r="D2" s="126">
        <v>2180</v>
      </c>
      <c r="E2" s="126" t="s">
        <v>357</v>
      </c>
      <c r="F2" s="135" t="s">
        <v>373</v>
      </c>
      <c r="G2" s="126" t="s">
        <v>340</v>
      </c>
      <c r="H2" s="198">
        <v>1500</v>
      </c>
      <c r="I2" s="151" t="s">
        <v>1109</v>
      </c>
    </row>
    <row r="3" spans="1:9" ht="20.25" customHeight="1">
      <c r="A3" s="135" t="s">
        <v>1110</v>
      </c>
      <c r="B3" s="258" t="s">
        <v>1111</v>
      </c>
      <c r="C3" s="136">
        <v>45938</v>
      </c>
      <c r="D3" s="135">
        <v>2183</v>
      </c>
      <c r="E3" s="198" t="s">
        <v>277</v>
      </c>
      <c r="F3" s="199" t="s">
        <v>1112</v>
      </c>
      <c r="G3" s="156" t="s">
        <v>1113</v>
      </c>
      <c r="H3" s="249">
        <v>2</v>
      </c>
      <c r="I3" s="206">
        <v>1394</v>
      </c>
    </row>
    <row r="4" spans="1:9" ht="20.25" customHeight="1">
      <c r="A4" s="126" t="s">
        <v>1114</v>
      </c>
      <c r="B4" s="233" t="s">
        <v>1115</v>
      </c>
      <c r="C4" s="127">
        <v>45937</v>
      </c>
      <c r="D4" s="126">
        <v>2182</v>
      </c>
      <c r="E4" s="198" t="s">
        <v>357</v>
      </c>
      <c r="F4" s="154" t="s">
        <v>1048</v>
      </c>
      <c r="G4" s="185" t="s">
        <v>1116</v>
      </c>
      <c r="H4" s="185">
        <v>3</v>
      </c>
      <c r="I4" s="151">
        <v>435.5</v>
      </c>
    </row>
    <row r="5" spans="1:9" ht="20.25" customHeight="1">
      <c r="A5" s="243" t="s">
        <v>1117</v>
      </c>
      <c r="B5" s="259" t="s">
        <v>1118</v>
      </c>
      <c r="C5" s="161">
        <v>45936</v>
      </c>
      <c r="D5" s="149">
        <v>2181</v>
      </c>
      <c r="E5" s="252" t="s">
        <v>114</v>
      </c>
      <c r="F5" s="163" t="s">
        <v>1119</v>
      </c>
      <c r="G5" s="253" t="s">
        <v>558</v>
      </c>
      <c r="H5" s="250">
        <v>1</v>
      </c>
      <c r="I5" s="244">
        <v>676.21</v>
      </c>
    </row>
    <row r="6" spans="1:9" ht="20.25" customHeight="1">
      <c r="A6" s="207" t="s">
        <v>1120</v>
      </c>
      <c r="B6" s="260" t="s">
        <v>1121</v>
      </c>
      <c r="C6" s="136">
        <v>45939</v>
      </c>
      <c r="D6" s="135">
        <v>2184</v>
      </c>
      <c r="E6" s="135" t="s">
        <v>1122</v>
      </c>
      <c r="F6" s="252" t="s">
        <v>1123</v>
      </c>
      <c r="G6" s="163" t="s">
        <v>1124</v>
      </c>
      <c r="H6" s="135">
        <v>1</v>
      </c>
      <c r="I6" s="206">
        <v>10255.16</v>
      </c>
    </row>
    <row r="7" spans="1:9" ht="20.25" customHeight="1">
      <c r="A7" s="207" t="s">
        <v>1125</v>
      </c>
      <c r="B7" s="192" t="s">
        <v>1126</v>
      </c>
      <c r="C7" s="136">
        <v>45944</v>
      </c>
      <c r="D7" s="135">
        <v>2185</v>
      </c>
      <c r="E7" s="135" t="s">
        <v>357</v>
      </c>
      <c r="F7" s="135" t="s">
        <v>1127</v>
      </c>
      <c r="G7" s="135" t="s">
        <v>696</v>
      </c>
      <c r="H7" s="135">
        <v>1</v>
      </c>
      <c r="I7" s="206">
        <v>13357.92</v>
      </c>
    </row>
    <row r="8" spans="1:9" ht="20.25" customHeight="1">
      <c r="A8" s="159" t="s">
        <v>1046</v>
      </c>
      <c r="B8" s="257" t="s">
        <v>1128</v>
      </c>
      <c r="C8" s="261"/>
      <c r="D8" s="159"/>
      <c r="E8" s="126" t="s">
        <v>357</v>
      </c>
      <c r="F8" s="126" t="s">
        <v>1048</v>
      </c>
      <c r="G8" s="126" t="s">
        <v>1129</v>
      </c>
      <c r="H8" s="126">
        <v>1</v>
      </c>
      <c r="I8" s="202">
        <v>300</v>
      </c>
    </row>
    <row r="9" spans="1:9" ht="20.25" customHeight="1">
      <c r="A9" s="159" t="s">
        <v>1046</v>
      </c>
      <c r="B9" s="257" t="s">
        <v>1130</v>
      </c>
      <c r="C9" s="159"/>
      <c r="D9" s="159"/>
      <c r="E9" s="126" t="s">
        <v>357</v>
      </c>
      <c r="F9" s="126" t="s">
        <v>1048</v>
      </c>
      <c r="G9" s="126" t="s">
        <v>1129</v>
      </c>
      <c r="H9" s="126">
        <v>1</v>
      </c>
      <c r="I9" s="202">
        <v>300</v>
      </c>
    </row>
    <row r="10" spans="1:9" ht="20.25" customHeight="1">
      <c r="A10" s="159" t="s">
        <v>1046</v>
      </c>
      <c r="B10" s="257" t="s">
        <v>1131</v>
      </c>
      <c r="C10" s="159"/>
      <c r="D10" s="159"/>
      <c r="E10" s="126" t="s">
        <v>357</v>
      </c>
      <c r="F10" s="126" t="s">
        <v>1048</v>
      </c>
      <c r="G10" s="126" t="s">
        <v>696</v>
      </c>
      <c r="H10" s="126">
        <v>1</v>
      </c>
      <c r="I10" s="202">
        <v>281.88</v>
      </c>
    </row>
    <row r="11" spans="1:9">
      <c r="A11" s="159" t="s">
        <v>1046</v>
      </c>
      <c r="B11" s="257" t="s">
        <v>1132</v>
      </c>
      <c r="C11" s="159"/>
      <c r="D11" s="159"/>
      <c r="E11" s="126" t="s">
        <v>357</v>
      </c>
      <c r="F11" s="126" t="s">
        <v>1048</v>
      </c>
      <c r="G11" s="126" t="s">
        <v>696</v>
      </c>
      <c r="H11" s="126">
        <v>1</v>
      </c>
      <c r="I11" s="202">
        <v>279.98</v>
      </c>
    </row>
    <row r="12" spans="1:9">
      <c r="A12" s="159" t="s">
        <v>1046</v>
      </c>
      <c r="B12" s="195" t="s">
        <v>1133</v>
      </c>
      <c r="C12" s="159"/>
      <c r="D12" s="159"/>
      <c r="E12" s="159" t="s">
        <v>1122</v>
      </c>
      <c r="F12" s="126" t="s">
        <v>1048</v>
      </c>
      <c r="G12" s="126" t="s">
        <v>1134</v>
      </c>
      <c r="H12" s="126">
        <v>1</v>
      </c>
      <c r="I12" s="202">
        <v>199</v>
      </c>
    </row>
    <row r="13" spans="1:9">
      <c r="A13" s="159" t="s">
        <v>1046</v>
      </c>
      <c r="B13" s="195" t="s">
        <v>1135</v>
      </c>
      <c r="C13" s="159"/>
      <c r="D13" s="159"/>
      <c r="E13" s="159" t="s">
        <v>251</v>
      </c>
      <c r="F13" s="126" t="s">
        <v>1048</v>
      </c>
      <c r="G13" s="126" t="s">
        <v>1053</v>
      </c>
      <c r="H13" s="126">
        <v>1</v>
      </c>
      <c r="I13" s="202">
        <v>284.97000000000003</v>
      </c>
    </row>
    <row r="14" spans="1:9">
      <c r="A14" s="159" t="s">
        <v>1046</v>
      </c>
      <c r="B14" s="195" t="s">
        <v>1136</v>
      </c>
      <c r="C14" s="159"/>
      <c r="D14" s="159"/>
      <c r="E14" s="159" t="s">
        <v>251</v>
      </c>
      <c r="F14" s="126" t="s">
        <v>1048</v>
      </c>
      <c r="G14" s="126" t="s">
        <v>495</v>
      </c>
      <c r="H14" s="126">
        <v>1</v>
      </c>
      <c r="I14" s="202">
        <v>44.9</v>
      </c>
    </row>
    <row r="15" spans="1:9">
      <c r="A15" s="243"/>
    </row>
  </sheetData>
  <autoFilter ref="A1:J10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90" zoomScaleNormal="90" workbookViewId="0">
      <pane ySplit="1" topLeftCell="A2" activePane="bottomLeft" state="frozen"/>
      <selection pane="bottomLeft" activeCell="A6" sqref="A6"/>
    </sheetView>
  </sheetViews>
  <sheetFormatPr defaultColWidth="9.140625" defaultRowHeight="15"/>
  <cols>
    <col min="1" max="1" width="25.7109375" style="188" customWidth="1"/>
    <col min="2" max="2" width="63.7109375" style="196" customWidth="1"/>
    <col min="3" max="5" width="12.7109375" style="188" customWidth="1"/>
    <col min="6" max="6" width="54.85546875" style="18" bestFit="1" customWidth="1"/>
    <col min="7" max="7" width="55.5703125" style="18" customWidth="1"/>
    <col min="8" max="8" width="12.7109375" style="18" customWidth="1"/>
    <col min="9" max="9" width="17.5703125" style="204" customWidth="1"/>
  </cols>
  <sheetData>
    <row r="1" spans="1:9" s="18" customFormat="1" ht="45">
      <c r="A1" s="212" t="s">
        <v>350</v>
      </c>
      <c r="B1" s="125" t="s">
        <v>351</v>
      </c>
      <c r="C1" s="125" t="s">
        <v>885</v>
      </c>
      <c r="D1" s="125" t="s">
        <v>353</v>
      </c>
      <c r="E1" s="229" t="s">
        <v>89</v>
      </c>
      <c r="F1" s="212" t="s">
        <v>90</v>
      </c>
      <c r="G1" s="229" t="s">
        <v>92</v>
      </c>
      <c r="H1" s="229" t="s">
        <v>4</v>
      </c>
      <c r="I1" s="262" t="s">
        <v>354</v>
      </c>
    </row>
    <row r="2" spans="1:9" ht="20.25" customHeight="1">
      <c r="A2" s="159" t="s">
        <v>1137</v>
      </c>
      <c r="B2" s="257" t="s">
        <v>1138</v>
      </c>
      <c r="C2" s="261">
        <v>45968</v>
      </c>
      <c r="D2" s="200">
        <v>2187</v>
      </c>
      <c r="E2" s="126" t="s">
        <v>251</v>
      </c>
      <c r="F2" s="199" t="s">
        <v>368</v>
      </c>
      <c r="G2" s="199" t="s">
        <v>1139</v>
      </c>
      <c r="H2" s="126">
        <v>2</v>
      </c>
      <c r="I2" s="202">
        <v>1380</v>
      </c>
    </row>
    <row r="3" spans="1:9" ht="20.25" customHeight="1">
      <c r="A3" s="159" t="s">
        <v>1140</v>
      </c>
      <c r="B3" s="257" t="s">
        <v>776</v>
      </c>
      <c r="C3" s="261">
        <v>45973</v>
      </c>
      <c r="D3" s="200">
        <v>2189</v>
      </c>
      <c r="E3" s="126" t="s">
        <v>357</v>
      </c>
      <c r="F3" s="263" t="s">
        <v>777</v>
      </c>
      <c r="G3" s="199" t="s">
        <v>1141</v>
      </c>
      <c r="H3" s="126">
        <v>1</v>
      </c>
      <c r="I3" s="202">
        <v>580</v>
      </c>
    </row>
    <row r="4" spans="1:9" ht="20.25" customHeight="1">
      <c r="A4" s="159" t="s">
        <v>1142</v>
      </c>
      <c r="B4" s="257" t="s">
        <v>1143</v>
      </c>
      <c r="C4" s="261">
        <v>45973</v>
      </c>
      <c r="D4" s="200">
        <v>2188</v>
      </c>
      <c r="E4" s="126" t="s">
        <v>357</v>
      </c>
      <c r="F4" s="199" t="s">
        <v>358</v>
      </c>
      <c r="G4" s="199" t="s">
        <v>1144</v>
      </c>
      <c r="H4" s="126">
        <v>5</v>
      </c>
      <c r="I4" s="202">
        <v>1645</v>
      </c>
    </row>
    <row r="5" spans="1:9">
      <c r="A5" s="159" t="s">
        <v>1145</v>
      </c>
      <c r="B5" s="257" t="s">
        <v>1146</v>
      </c>
      <c r="C5" s="261">
        <v>45987</v>
      </c>
      <c r="D5" s="200">
        <v>2190</v>
      </c>
      <c r="E5" s="126" t="s">
        <v>1147</v>
      </c>
      <c r="F5" s="126" t="s">
        <v>946</v>
      </c>
      <c r="G5" s="126" t="s">
        <v>947</v>
      </c>
      <c r="H5" s="126">
        <v>1</v>
      </c>
      <c r="I5" s="202">
        <v>2000</v>
      </c>
    </row>
    <row r="6" spans="1:9">
      <c r="A6" s="159" t="s">
        <v>1148</v>
      </c>
      <c r="B6" s="195" t="s">
        <v>1149</v>
      </c>
      <c r="C6" s="261">
        <v>46365</v>
      </c>
      <c r="D6" s="159">
        <v>2193</v>
      </c>
      <c r="E6" s="159" t="s">
        <v>357</v>
      </c>
      <c r="F6" s="126" t="s">
        <v>358</v>
      </c>
      <c r="G6" s="126" t="s">
        <v>670</v>
      </c>
      <c r="H6" s="126">
        <v>85</v>
      </c>
      <c r="I6" s="202">
        <v>6076.75</v>
      </c>
    </row>
    <row r="7" spans="1:9">
      <c r="A7" s="159" t="s">
        <v>1046</v>
      </c>
      <c r="B7" s="192" t="s">
        <v>1150</v>
      </c>
      <c r="C7" s="207" t="s">
        <v>599</v>
      </c>
      <c r="D7" s="207" t="s">
        <v>599</v>
      </c>
      <c r="E7" s="207" t="s">
        <v>1057</v>
      </c>
      <c r="F7" s="135" t="s">
        <v>1048</v>
      </c>
      <c r="G7" s="135" t="s">
        <v>1151</v>
      </c>
      <c r="H7" s="135">
        <v>1</v>
      </c>
      <c r="I7" s="210">
        <v>334.73</v>
      </c>
    </row>
    <row r="8" spans="1:9">
      <c r="A8" s="159" t="s">
        <v>1046</v>
      </c>
      <c r="B8" s="195" t="s">
        <v>1152</v>
      </c>
      <c r="C8" s="159" t="s">
        <v>599</v>
      </c>
      <c r="D8" s="159" t="s">
        <v>599</v>
      </c>
      <c r="E8" s="159" t="s">
        <v>147</v>
      </c>
      <c r="F8" s="126" t="s">
        <v>1048</v>
      </c>
      <c r="G8" s="126" t="s">
        <v>1153</v>
      </c>
      <c r="H8" s="126">
        <v>1</v>
      </c>
      <c r="I8" s="202">
        <v>107.03</v>
      </c>
    </row>
    <row r="9" spans="1:9">
      <c r="A9" s="159" t="s">
        <v>1046</v>
      </c>
      <c r="B9" s="195" t="s">
        <v>1154</v>
      </c>
      <c r="C9" s="159" t="s">
        <v>599</v>
      </c>
      <c r="D9" s="159" t="s">
        <v>599</v>
      </c>
      <c r="E9" s="159" t="s">
        <v>357</v>
      </c>
      <c r="F9" s="126" t="s">
        <v>1048</v>
      </c>
      <c r="G9" s="126" t="s">
        <v>1129</v>
      </c>
      <c r="H9" s="126">
        <v>1</v>
      </c>
      <c r="I9" s="202">
        <v>300</v>
      </c>
    </row>
    <row r="10" spans="1:9">
      <c r="A10" s="159" t="s">
        <v>1046</v>
      </c>
      <c r="B10" s="195" t="s">
        <v>1155</v>
      </c>
      <c r="C10" s="159" t="s">
        <v>599</v>
      </c>
      <c r="D10" s="159" t="s">
        <v>599</v>
      </c>
      <c r="E10" s="159" t="s">
        <v>147</v>
      </c>
      <c r="F10" s="126" t="s">
        <v>1048</v>
      </c>
      <c r="G10" s="126" t="s">
        <v>1153</v>
      </c>
      <c r="H10" s="126">
        <v>1</v>
      </c>
      <c r="I10" s="202">
        <v>341.45</v>
      </c>
    </row>
  </sheetData>
  <autoFilter ref="A1:I4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zoomScale="90" zoomScaleNormal="90" workbookViewId="0">
      <pane ySplit="1" topLeftCell="A2" activePane="bottomLeft" state="frozen"/>
      <selection pane="bottomLeft" activeCell="A3" sqref="A3"/>
    </sheetView>
  </sheetViews>
  <sheetFormatPr defaultColWidth="9.140625" defaultRowHeight="15"/>
  <cols>
    <col min="1" max="1" width="25.7109375" style="188" customWidth="1"/>
    <col min="2" max="2" width="63.7109375" style="196" customWidth="1"/>
    <col min="3" max="5" width="12.7109375" style="188" customWidth="1"/>
    <col min="6" max="6" width="54.85546875" style="18" bestFit="1" customWidth="1"/>
    <col min="7" max="7" width="55.5703125" style="18" customWidth="1"/>
    <col min="8" max="8" width="12.7109375" style="18" customWidth="1"/>
    <col min="9" max="9" width="17.5703125" style="204" customWidth="1"/>
    <col min="10" max="10" width="38.7109375" customWidth="1"/>
  </cols>
  <sheetData>
    <row r="1" spans="1:9" s="18" customFormat="1" ht="45">
      <c r="A1" s="212" t="s">
        <v>350</v>
      </c>
      <c r="B1" s="125" t="s">
        <v>351</v>
      </c>
      <c r="C1" s="125" t="s">
        <v>885</v>
      </c>
      <c r="D1" s="125" t="s">
        <v>353</v>
      </c>
      <c r="E1" s="229" t="s">
        <v>89</v>
      </c>
      <c r="F1" s="212" t="s">
        <v>90</v>
      </c>
      <c r="G1" s="229" t="s">
        <v>92</v>
      </c>
      <c r="H1" s="229" t="s">
        <v>4</v>
      </c>
      <c r="I1" s="262" t="s">
        <v>354</v>
      </c>
    </row>
    <row r="2" spans="1:9" ht="20.25" customHeight="1">
      <c r="A2" s="126" t="s">
        <v>1156</v>
      </c>
      <c r="B2" s="195" t="s">
        <v>1157</v>
      </c>
      <c r="C2" s="211">
        <v>46007</v>
      </c>
      <c r="D2" s="198">
        <v>2195</v>
      </c>
      <c r="E2" s="126" t="s">
        <v>251</v>
      </c>
      <c r="F2" s="199" t="s">
        <v>1158</v>
      </c>
      <c r="G2" s="199" t="s">
        <v>1159</v>
      </c>
      <c r="H2" s="126">
        <v>1</v>
      </c>
      <c r="I2" s="151">
        <v>13429.98</v>
      </c>
    </row>
    <row r="3" spans="1:9" ht="20.25" customHeight="1">
      <c r="A3" s="126" t="s">
        <v>1160</v>
      </c>
      <c r="B3" s="195" t="s">
        <v>1161</v>
      </c>
      <c r="C3" s="261">
        <v>46013</v>
      </c>
      <c r="D3" s="198">
        <v>2196</v>
      </c>
      <c r="E3" s="126" t="s">
        <v>992</v>
      </c>
      <c r="F3" s="465" t="s">
        <v>782</v>
      </c>
      <c r="G3" s="465" t="s">
        <v>1166</v>
      </c>
      <c r="H3" s="126">
        <v>1</v>
      </c>
      <c r="I3" s="202">
        <v>6231.7</v>
      </c>
    </row>
  </sheetData>
  <autoFilter ref="A1:J3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8"/>
  <sheetViews>
    <sheetView workbookViewId="0">
      <selection activeCell="G8" sqref="G8"/>
    </sheetView>
  </sheetViews>
  <sheetFormatPr defaultRowHeight="15"/>
  <cols>
    <col min="1" max="1" width="2.7109375" customWidth="1"/>
    <col min="2" max="2" width="15.42578125" customWidth="1"/>
    <col min="3" max="3" width="24.42578125" customWidth="1"/>
    <col min="4" max="4" width="29.5703125" customWidth="1"/>
    <col min="5" max="5" width="7.28515625" customWidth="1"/>
    <col min="6" max="6" width="14.85546875" customWidth="1"/>
    <col min="7" max="7" width="15" customWidth="1"/>
    <col min="9" max="9" width="14.7109375" customWidth="1"/>
  </cols>
  <sheetData>
    <row r="1" spans="2:10" ht="15.75" thickBot="1"/>
    <row r="2" spans="2:10">
      <c r="B2" s="301" t="s">
        <v>86</v>
      </c>
      <c r="C2" s="302"/>
      <c r="D2" s="302"/>
      <c r="E2" s="302"/>
      <c r="F2" s="302"/>
      <c r="G2" s="302"/>
      <c r="H2" s="302"/>
      <c r="I2" s="303"/>
      <c r="J2" s="72"/>
    </row>
    <row r="3" spans="2:10" ht="32.25" customHeight="1">
      <c r="B3" s="14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6" t="s">
        <v>8</v>
      </c>
      <c r="J3" s="73"/>
    </row>
    <row r="4" spans="2:10" ht="48" customHeight="1">
      <c r="B4" s="74"/>
      <c r="C4" s="56"/>
      <c r="D4" s="56"/>
      <c r="E4" s="53"/>
      <c r="F4" s="54"/>
      <c r="G4" s="75"/>
      <c r="H4" s="54"/>
      <c r="I4" s="101"/>
      <c r="J4" s="96"/>
    </row>
    <row r="5" spans="2:10" ht="15" customHeight="1">
      <c r="B5" s="267"/>
      <c r="C5" s="270"/>
      <c r="D5" s="270"/>
      <c r="E5" s="270"/>
      <c r="F5" s="292"/>
      <c r="G5" s="304"/>
      <c r="H5" s="276"/>
      <c r="I5" s="299"/>
      <c r="J5" s="297"/>
    </row>
    <row r="6" spans="2:10" ht="15" customHeight="1">
      <c r="B6" s="269"/>
      <c r="C6" s="272"/>
      <c r="D6" s="272"/>
      <c r="E6" s="272"/>
      <c r="F6" s="296"/>
      <c r="G6" s="305"/>
      <c r="H6" s="278"/>
      <c r="I6" s="300"/>
      <c r="J6" s="297"/>
    </row>
    <row r="7" spans="2:10" ht="31.5" customHeight="1">
      <c r="B7" s="83"/>
      <c r="C7" s="81"/>
      <c r="D7" s="81"/>
      <c r="E7" s="81"/>
      <c r="F7" s="89"/>
      <c r="G7" s="100"/>
      <c r="H7" s="62"/>
      <c r="I7" s="103"/>
      <c r="J7" s="96"/>
    </row>
    <row r="8" spans="2:10" ht="31.5" customHeight="1">
      <c r="B8" s="59"/>
      <c r="C8" s="53"/>
      <c r="D8" s="60"/>
      <c r="E8" s="57"/>
      <c r="F8" s="75"/>
      <c r="G8" s="99"/>
      <c r="H8" s="54"/>
      <c r="I8" s="103"/>
      <c r="J8" s="96"/>
    </row>
    <row r="9" spans="2:10" ht="31.5" customHeight="1">
      <c r="B9" s="83"/>
      <c r="C9" s="81"/>
      <c r="D9" s="81"/>
      <c r="E9" s="81"/>
      <c r="F9" s="98"/>
      <c r="G9" s="62"/>
      <c r="H9" s="62"/>
      <c r="I9" s="103"/>
      <c r="J9" s="96"/>
    </row>
    <row r="10" spans="2:10" ht="31.5" customHeight="1">
      <c r="B10" s="83"/>
      <c r="C10" s="81"/>
      <c r="D10" s="81"/>
      <c r="E10" s="81"/>
      <c r="F10" s="98"/>
      <c r="G10" s="99"/>
      <c r="H10" s="62"/>
      <c r="I10" s="103"/>
      <c r="J10" s="96"/>
    </row>
    <row r="11" spans="2:10" ht="31.5" customHeight="1">
      <c r="B11" s="267"/>
      <c r="C11" s="270"/>
      <c r="D11" s="270"/>
      <c r="E11" s="81"/>
      <c r="F11" s="98"/>
      <c r="G11" s="99"/>
      <c r="H11" s="276"/>
      <c r="I11" s="299"/>
      <c r="J11" s="297"/>
    </row>
    <row r="12" spans="2:10" ht="31.5" customHeight="1">
      <c r="B12" s="269"/>
      <c r="C12" s="272"/>
      <c r="D12" s="272"/>
      <c r="E12" s="81"/>
      <c r="F12" s="98"/>
      <c r="G12" s="99"/>
      <c r="H12" s="278"/>
      <c r="I12" s="300"/>
      <c r="J12" s="297"/>
    </row>
    <row r="13" spans="2:10" ht="15" customHeight="1">
      <c r="B13" s="50"/>
      <c r="C13" s="53"/>
      <c r="D13" s="53"/>
      <c r="E13" s="57"/>
      <c r="F13" s="54"/>
      <c r="G13" s="99"/>
      <c r="H13" s="54"/>
      <c r="I13" s="101"/>
      <c r="J13" s="96"/>
    </row>
    <row r="14" spans="2:10" ht="15" customHeight="1">
      <c r="B14" s="83"/>
      <c r="C14" s="81"/>
      <c r="D14" s="81"/>
      <c r="E14" s="81"/>
      <c r="F14" s="98"/>
      <c r="G14" s="99"/>
      <c r="H14" s="62"/>
      <c r="I14" s="103"/>
      <c r="J14" s="96"/>
    </row>
    <row r="15" spans="2:10" ht="15" customHeight="1">
      <c r="B15" s="59"/>
      <c r="C15" s="53"/>
      <c r="D15" s="60"/>
      <c r="E15" s="57"/>
      <c r="F15" s="75"/>
      <c r="G15" s="99"/>
      <c r="H15" s="54"/>
      <c r="I15" s="103"/>
      <c r="J15" s="96"/>
    </row>
    <row r="16" spans="2:10" ht="10.5" customHeight="1">
      <c r="B16" s="267"/>
      <c r="C16" s="270"/>
      <c r="D16" s="270"/>
      <c r="E16" s="270"/>
      <c r="F16" s="307"/>
      <c r="G16" s="276"/>
      <c r="H16" s="276"/>
      <c r="I16" s="299"/>
      <c r="J16" s="297"/>
    </row>
    <row r="17" spans="2:10" ht="0.75" hidden="1" customHeight="1">
      <c r="B17" s="268"/>
      <c r="C17" s="271"/>
      <c r="D17" s="271"/>
      <c r="E17" s="271"/>
      <c r="F17" s="308"/>
      <c r="G17" s="277"/>
      <c r="H17" s="277"/>
      <c r="I17" s="306"/>
      <c r="J17" s="297"/>
    </row>
    <row r="18" spans="2:10" ht="5.25" hidden="1" customHeight="1">
      <c r="B18" s="268"/>
      <c r="C18" s="271"/>
      <c r="D18" s="271"/>
      <c r="E18" s="271"/>
      <c r="F18" s="308"/>
      <c r="G18" s="277"/>
      <c r="H18" s="277"/>
      <c r="I18" s="306"/>
      <c r="J18" s="297"/>
    </row>
    <row r="19" spans="2:10" ht="15" customHeight="1">
      <c r="B19" s="269"/>
      <c r="C19" s="272"/>
      <c r="D19" s="272"/>
      <c r="E19" s="272"/>
      <c r="F19" s="309"/>
      <c r="G19" s="278"/>
      <c r="H19" s="278"/>
      <c r="I19" s="300"/>
      <c r="J19" s="297"/>
    </row>
    <row r="20" spans="2:10" ht="2.25" hidden="1" customHeight="1">
      <c r="B20" s="83"/>
      <c r="C20" s="81"/>
      <c r="D20" s="81"/>
      <c r="E20" s="81"/>
      <c r="F20" s="89"/>
      <c r="G20" s="100"/>
      <c r="H20" s="62"/>
      <c r="I20" s="103"/>
      <c r="J20" s="96"/>
    </row>
    <row r="21" spans="2:10" ht="15" customHeight="1">
      <c r="B21" s="83"/>
      <c r="C21" s="81"/>
      <c r="D21" s="81"/>
      <c r="E21" s="81"/>
      <c r="F21" s="89"/>
      <c r="G21" s="100"/>
      <c r="H21" s="62"/>
      <c r="I21" s="103"/>
      <c r="J21" s="96"/>
    </row>
    <row r="22" spans="2:10" ht="15" customHeight="1">
      <c r="B22" s="83"/>
      <c r="C22" s="81"/>
      <c r="D22" s="81"/>
      <c r="E22" s="81"/>
      <c r="F22" s="89"/>
      <c r="G22" s="100"/>
      <c r="H22" s="62"/>
      <c r="I22" s="103"/>
      <c r="J22" s="96"/>
    </row>
    <row r="23" spans="2:10" ht="20.25" customHeight="1">
      <c r="B23" s="116"/>
      <c r="C23" s="113"/>
      <c r="D23" s="113"/>
      <c r="E23" s="113"/>
      <c r="F23" s="114"/>
      <c r="G23" s="115"/>
      <c r="H23" s="115"/>
      <c r="I23" s="117"/>
      <c r="J23" s="104"/>
    </row>
    <row r="24" spans="2:10" ht="17.25" customHeight="1">
      <c r="B24" s="116"/>
      <c r="C24" s="113"/>
      <c r="D24" s="113"/>
      <c r="E24" s="113"/>
      <c r="F24" s="114"/>
      <c r="G24" s="115"/>
      <c r="H24" s="115"/>
      <c r="I24" s="117"/>
      <c r="J24" s="104"/>
    </row>
    <row r="25" spans="2:10" ht="21" customHeight="1">
      <c r="B25" s="116"/>
      <c r="C25" s="113"/>
      <c r="D25" s="113"/>
      <c r="E25" s="113"/>
      <c r="F25" s="114"/>
      <c r="G25" s="115"/>
      <c r="H25" s="115"/>
      <c r="I25" s="117"/>
      <c r="J25" s="104"/>
    </row>
    <row r="26" spans="2:10" ht="32.25" customHeight="1">
      <c r="B26" s="83"/>
      <c r="C26" s="81"/>
      <c r="D26" s="81"/>
      <c r="E26" s="81"/>
      <c r="F26" s="89"/>
      <c r="G26" s="100"/>
      <c r="H26" s="62"/>
      <c r="I26" s="103"/>
      <c r="J26" s="96"/>
    </row>
    <row r="27" spans="2:10" ht="27" customHeight="1">
      <c r="B27" s="83"/>
      <c r="C27" s="81"/>
      <c r="D27" s="81"/>
      <c r="E27" s="81"/>
      <c r="F27" s="89"/>
      <c r="G27" s="100"/>
      <c r="H27" s="62"/>
      <c r="I27" s="103"/>
      <c r="J27" s="96"/>
    </row>
    <row r="28" spans="2:10" ht="15" customHeight="1">
      <c r="B28" s="86"/>
      <c r="C28" s="87"/>
      <c r="D28" s="87"/>
      <c r="E28" s="87"/>
      <c r="F28" s="97"/>
      <c r="G28" s="91"/>
      <c r="H28" s="91"/>
      <c r="I28" s="102"/>
      <c r="J28" s="96"/>
    </row>
    <row r="29" spans="2:10" ht="15" customHeight="1">
      <c r="B29" s="50"/>
      <c r="C29" s="53"/>
      <c r="D29" s="53"/>
      <c r="E29" s="53"/>
      <c r="F29" s="70"/>
      <c r="G29" s="54"/>
      <c r="H29" s="54"/>
      <c r="I29" s="118"/>
      <c r="J29" s="121"/>
    </row>
    <row r="30" spans="2:10" ht="15" customHeight="1">
      <c r="B30" s="105"/>
      <c r="C30" s="106"/>
      <c r="D30" s="106"/>
      <c r="E30" s="106"/>
      <c r="F30" s="119"/>
      <c r="G30" s="107"/>
      <c r="H30" s="107"/>
      <c r="I30" s="108"/>
      <c r="J30" s="104"/>
    </row>
    <row r="31" spans="2:10" ht="15" customHeight="1">
      <c r="B31" s="50"/>
      <c r="C31" s="53"/>
      <c r="D31" s="53"/>
      <c r="E31" s="53"/>
      <c r="F31" s="69"/>
      <c r="G31" s="54"/>
      <c r="H31" s="54"/>
      <c r="I31" s="118"/>
      <c r="J31" s="121"/>
    </row>
    <row r="32" spans="2:10" ht="47.25" customHeight="1">
      <c r="B32" s="109"/>
      <c r="C32" s="110"/>
      <c r="D32" s="110"/>
      <c r="E32" s="110"/>
      <c r="F32" s="120"/>
      <c r="G32" s="111"/>
      <c r="H32" s="111"/>
      <c r="I32" s="112"/>
      <c r="J32" s="104"/>
    </row>
    <row r="33" spans="2:10" ht="19.5" customHeight="1">
      <c r="B33" s="83"/>
      <c r="C33" s="81"/>
      <c r="D33" s="81"/>
      <c r="E33" s="81"/>
      <c r="F33" s="98"/>
      <c r="G33" s="62"/>
      <c r="H33" s="62"/>
      <c r="I33" s="103"/>
      <c r="J33" s="96"/>
    </row>
    <row r="34" spans="2:10" ht="15.75" customHeight="1">
      <c r="B34" s="267"/>
      <c r="C34" s="270"/>
      <c r="D34" s="270"/>
      <c r="E34" s="81"/>
      <c r="F34" s="98"/>
      <c r="G34" s="62"/>
      <c r="H34" s="276"/>
      <c r="I34" s="299"/>
      <c r="J34" s="297"/>
    </row>
    <row r="35" spans="2:10" ht="21.75" customHeight="1">
      <c r="B35" s="269"/>
      <c r="C35" s="272"/>
      <c r="D35" s="272"/>
      <c r="E35" s="81"/>
      <c r="F35" s="98"/>
      <c r="G35" s="62"/>
      <c r="H35" s="278"/>
      <c r="I35" s="300"/>
      <c r="J35" s="297"/>
    </row>
    <row r="36" spans="2:10" ht="15.75" customHeight="1">
      <c r="B36" s="267"/>
      <c r="C36" s="270"/>
      <c r="D36" s="270"/>
      <c r="E36" s="81"/>
      <c r="F36" s="98"/>
      <c r="G36" s="100"/>
      <c r="H36" s="276"/>
      <c r="I36" s="299"/>
      <c r="J36" s="298"/>
    </row>
    <row r="37" spans="2:10" ht="31.5" customHeight="1">
      <c r="B37" s="269"/>
      <c r="C37" s="272"/>
      <c r="D37" s="272"/>
      <c r="E37" s="81"/>
      <c r="F37" s="98"/>
      <c r="G37" s="62"/>
      <c r="H37" s="278"/>
      <c r="I37" s="300"/>
      <c r="J37" s="298"/>
    </row>
    <row r="38" spans="2:10" ht="31.5" customHeight="1">
      <c r="B38" s="83"/>
      <c r="C38" s="81"/>
      <c r="D38" s="81"/>
      <c r="E38" s="81"/>
      <c r="F38" s="98"/>
      <c r="G38" s="62"/>
      <c r="H38" s="62"/>
      <c r="I38" s="103"/>
      <c r="J38" s="96"/>
    </row>
    <row r="39" spans="2:10" ht="47.25" customHeight="1">
      <c r="B39" s="83"/>
      <c r="C39" s="81"/>
      <c r="D39" s="81"/>
      <c r="E39" s="81"/>
      <c r="F39" s="98"/>
      <c r="G39" s="98"/>
      <c r="H39" s="62"/>
      <c r="I39" s="103"/>
      <c r="J39" s="96"/>
    </row>
    <row r="40" spans="2:10" ht="31.5" customHeight="1">
      <c r="B40" s="83"/>
      <c r="C40" s="81"/>
      <c r="D40" s="81"/>
      <c r="E40" s="81"/>
      <c r="F40" s="89"/>
      <c r="G40" s="100"/>
      <c r="H40" s="62"/>
      <c r="I40" s="103"/>
      <c r="J40" s="96"/>
    </row>
    <row r="41" spans="2:10" ht="31.5" customHeight="1">
      <c r="B41" s="83"/>
      <c r="C41" s="81"/>
      <c r="D41" s="81"/>
      <c r="E41" s="81"/>
      <c r="F41" s="89"/>
      <c r="G41" s="80"/>
      <c r="H41" s="62"/>
      <c r="I41" s="103"/>
      <c r="J41" s="96"/>
    </row>
    <row r="42" spans="2:10" ht="15.75">
      <c r="B42" s="83"/>
      <c r="C42" s="81"/>
      <c r="D42" s="81"/>
      <c r="E42" s="81"/>
      <c r="F42" s="89"/>
      <c r="G42" s="62"/>
      <c r="H42" s="62"/>
      <c r="I42" s="122"/>
      <c r="J42" s="96"/>
    </row>
    <row r="43" spans="2:10" ht="15.75">
      <c r="B43" s="83"/>
      <c r="C43" s="81"/>
      <c r="D43" s="81"/>
      <c r="E43" s="81"/>
      <c r="F43" s="89"/>
      <c r="G43" s="62"/>
      <c r="H43" s="62"/>
      <c r="I43" s="85"/>
      <c r="J43" s="96"/>
    </row>
    <row r="44" spans="2:10" ht="15.75">
      <c r="B44" s="83"/>
      <c r="C44" s="81"/>
      <c r="D44" s="81"/>
      <c r="E44" s="81"/>
      <c r="F44" s="89"/>
      <c r="G44" s="62"/>
      <c r="H44" s="62"/>
      <c r="I44" s="85"/>
      <c r="J44" s="96"/>
    </row>
    <row r="45" spans="2:10" ht="15.75">
      <c r="B45" s="83"/>
      <c r="C45" s="81"/>
      <c r="D45" s="81"/>
      <c r="E45" s="81"/>
      <c r="F45" s="89"/>
      <c r="G45" s="62"/>
      <c r="H45" s="62"/>
      <c r="I45" s="85"/>
      <c r="J45" s="96"/>
    </row>
    <row r="46" spans="2:10" ht="15.75">
      <c r="B46" s="83"/>
      <c r="C46" s="81"/>
      <c r="D46" s="81"/>
      <c r="E46" s="81"/>
      <c r="F46" s="89"/>
      <c r="G46" s="62"/>
      <c r="H46" s="62"/>
      <c r="I46" s="85"/>
      <c r="J46" s="96"/>
    </row>
    <row r="47" spans="2:10" ht="15.75">
      <c r="B47" s="83"/>
      <c r="C47" s="81"/>
      <c r="D47" s="81"/>
      <c r="E47" s="81"/>
      <c r="F47" s="89"/>
      <c r="G47" s="62"/>
      <c r="H47" s="62"/>
      <c r="I47" s="85"/>
      <c r="J47" s="96"/>
    </row>
    <row r="48" spans="2:10" ht="15.75">
      <c r="B48" s="83"/>
      <c r="C48" s="81"/>
      <c r="D48" s="81"/>
      <c r="E48" s="81"/>
      <c r="F48" s="89"/>
      <c r="G48" s="62"/>
      <c r="H48" s="62"/>
      <c r="I48" s="85"/>
      <c r="J48" s="96"/>
    </row>
    <row r="49" spans="2:10" ht="15.75">
      <c r="B49" s="83"/>
      <c r="C49" s="81"/>
      <c r="D49" s="81"/>
      <c r="E49" s="81"/>
      <c r="F49" s="89"/>
      <c r="G49" s="62"/>
      <c r="H49" s="62"/>
      <c r="I49" s="85"/>
      <c r="J49" s="96"/>
    </row>
    <row r="50" spans="2:10" ht="15.75">
      <c r="B50" s="267"/>
      <c r="C50" s="270"/>
      <c r="D50" s="270"/>
      <c r="E50" s="81"/>
      <c r="F50" s="89"/>
      <c r="G50" s="62"/>
      <c r="H50" s="276"/>
      <c r="I50" s="310"/>
      <c r="J50" s="297"/>
    </row>
    <row r="51" spans="2:10" ht="15.75">
      <c r="B51" s="269"/>
      <c r="C51" s="272"/>
      <c r="D51" s="272"/>
      <c r="E51" s="81"/>
      <c r="F51" s="89"/>
      <c r="G51" s="62"/>
      <c r="H51" s="278"/>
      <c r="I51" s="311"/>
      <c r="J51" s="297"/>
    </row>
    <row r="52" spans="2:10" ht="15.75">
      <c r="B52" s="83"/>
      <c r="C52" s="81"/>
      <c r="D52" s="81"/>
      <c r="E52" s="81"/>
      <c r="F52" s="89"/>
      <c r="G52" s="89"/>
      <c r="H52" s="62"/>
      <c r="I52" s="89"/>
      <c r="J52" s="96"/>
    </row>
    <row r="53" spans="2:10" ht="15.75">
      <c r="B53" s="83"/>
      <c r="C53" s="81"/>
      <c r="D53" s="81"/>
      <c r="E53" s="81"/>
      <c r="F53" s="89"/>
      <c r="G53" s="62"/>
      <c r="H53" s="62"/>
      <c r="I53" s="85"/>
      <c r="J53" s="96"/>
    </row>
    <row r="54" spans="2:10" ht="15.75">
      <c r="B54" s="83"/>
      <c r="C54" s="81"/>
      <c r="D54" s="81"/>
      <c r="E54" s="81"/>
      <c r="F54" s="89"/>
      <c r="G54" s="62"/>
      <c r="H54" s="62"/>
      <c r="I54" s="85"/>
      <c r="J54" s="96"/>
    </row>
    <row r="55" spans="2:10" ht="15.75">
      <c r="B55" s="267"/>
      <c r="C55" s="270"/>
      <c r="D55" s="270"/>
      <c r="E55" s="81"/>
      <c r="F55" s="89"/>
      <c r="G55" s="62"/>
      <c r="H55" s="276"/>
      <c r="I55" s="310"/>
      <c r="J55" s="297"/>
    </row>
    <row r="56" spans="2:10" ht="15.75">
      <c r="B56" s="269"/>
      <c r="C56" s="272"/>
      <c r="D56" s="272"/>
      <c r="E56" s="81"/>
      <c r="F56" s="89"/>
      <c r="G56" s="62"/>
      <c r="H56" s="278"/>
      <c r="I56" s="311"/>
      <c r="J56" s="297"/>
    </row>
    <row r="57" spans="2:10" ht="15.75">
      <c r="B57" s="83"/>
      <c r="C57" s="81"/>
      <c r="D57" s="81"/>
      <c r="E57" s="81"/>
      <c r="F57" s="89"/>
      <c r="G57" s="62"/>
      <c r="H57" s="62"/>
      <c r="I57" s="85"/>
      <c r="J57" s="96"/>
    </row>
    <row r="58" spans="2:10" ht="15.75">
      <c r="B58" s="83"/>
      <c r="C58" s="81"/>
      <c r="D58" s="81"/>
      <c r="E58" s="81"/>
      <c r="F58" s="89"/>
      <c r="G58" s="62"/>
      <c r="H58" s="62"/>
      <c r="I58" s="85"/>
      <c r="J58" s="96"/>
    </row>
    <row r="59" spans="2:10" ht="15" customHeight="1">
      <c r="B59" s="83"/>
      <c r="C59" s="81"/>
      <c r="D59" s="81"/>
      <c r="E59" s="81"/>
      <c r="F59" s="89"/>
      <c r="G59" s="62"/>
      <c r="H59" s="62"/>
      <c r="I59" s="85"/>
      <c r="J59" s="96"/>
    </row>
    <row r="60" spans="2:10" ht="15.75">
      <c r="B60" s="83"/>
      <c r="C60" s="81"/>
      <c r="D60" s="81"/>
      <c r="E60" s="81"/>
      <c r="F60" s="89"/>
      <c r="G60" s="62"/>
      <c r="H60" s="62"/>
      <c r="I60" s="85"/>
      <c r="J60" s="96"/>
    </row>
    <row r="61" spans="2:10" ht="15.75">
      <c r="B61" s="83"/>
      <c r="C61" s="81"/>
      <c r="D61" s="81"/>
      <c r="E61" s="81"/>
      <c r="F61" s="89"/>
      <c r="G61" s="62"/>
      <c r="H61" s="62"/>
      <c r="I61" s="85"/>
      <c r="J61" s="96"/>
    </row>
    <row r="62" spans="2:10" ht="15.75">
      <c r="B62" s="83"/>
      <c r="C62" s="81"/>
      <c r="D62" s="81"/>
      <c r="E62" s="81"/>
      <c r="F62" s="89"/>
      <c r="G62" s="62"/>
      <c r="H62" s="62"/>
      <c r="I62" s="85"/>
      <c r="J62" s="96"/>
    </row>
    <row r="63" spans="2:10" ht="15.75">
      <c r="B63" s="83"/>
      <c r="C63" s="81"/>
      <c r="D63" s="81"/>
      <c r="E63" s="81"/>
      <c r="F63" s="89"/>
      <c r="G63" s="54"/>
      <c r="H63" s="62"/>
      <c r="I63" s="85"/>
      <c r="J63" s="96"/>
    </row>
    <row r="64" spans="2:10" ht="15.75">
      <c r="B64" s="83"/>
      <c r="C64" s="81"/>
      <c r="D64" s="81"/>
      <c r="E64" s="81"/>
      <c r="F64" s="89"/>
      <c r="G64" s="54"/>
      <c r="H64" s="62"/>
      <c r="I64" s="85"/>
      <c r="J64" s="96"/>
    </row>
    <row r="65" spans="2:10" ht="15.75">
      <c r="B65" s="83"/>
      <c r="C65" s="81"/>
      <c r="D65" s="81"/>
      <c r="E65" s="81"/>
      <c r="F65" s="89"/>
      <c r="G65" s="54"/>
      <c r="H65" s="62"/>
      <c r="I65" s="85"/>
      <c r="J65" s="96"/>
    </row>
    <row r="66" spans="2:10" ht="15.75">
      <c r="B66" s="50"/>
      <c r="C66" s="53"/>
      <c r="D66" s="53"/>
      <c r="E66" s="57"/>
      <c r="F66" s="54"/>
      <c r="G66" s="77"/>
      <c r="H66" s="54"/>
      <c r="I66" s="67"/>
      <c r="J66" s="96"/>
    </row>
    <row r="67" spans="2:10" ht="15.75">
      <c r="B67" s="63"/>
      <c r="C67" s="65"/>
      <c r="D67" s="64"/>
      <c r="E67" s="65"/>
      <c r="F67" s="66"/>
      <c r="G67" s="78"/>
      <c r="H67" s="66"/>
      <c r="I67" s="68"/>
      <c r="J67" s="123"/>
    </row>
    <row r="68" spans="2:10" ht="15.75">
      <c r="G68" s="79"/>
    </row>
  </sheetData>
  <mergeCells count="49">
    <mergeCell ref="J50:J51"/>
    <mergeCell ref="B55:B56"/>
    <mergeCell ref="C55:C56"/>
    <mergeCell ref="D55:D56"/>
    <mergeCell ref="H55:H56"/>
    <mergeCell ref="I55:I56"/>
    <mergeCell ref="J55:J56"/>
    <mergeCell ref="B50:B51"/>
    <mergeCell ref="C50:C51"/>
    <mergeCell ref="D50:D51"/>
    <mergeCell ref="I50:I51"/>
    <mergeCell ref="H50:H51"/>
    <mergeCell ref="B11:B12"/>
    <mergeCell ref="C11:C12"/>
    <mergeCell ref="D11:D12"/>
    <mergeCell ref="J11:J12"/>
    <mergeCell ref="I11:I12"/>
    <mergeCell ref="H11:H12"/>
    <mergeCell ref="J16:J19"/>
    <mergeCell ref="G16:G19"/>
    <mergeCell ref="H16:H19"/>
    <mergeCell ref="I16:I19"/>
    <mergeCell ref="B16:B19"/>
    <mergeCell ref="C16:C19"/>
    <mergeCell ref="D16:D19"/>
    <mergeCell ref="E16:E19"/>
    <mergeCell ref="F16:F19"/>
    <mergeCell ref="J5:J6"/>
    <mergeCell ref="B2:I2"/>
    <mergeCell ref="B5:B6"/>
    <mergeCell ref="C5:C6"/>
    <mergeCell ref="D5:D6"/>
    <mergeCell ref="E5:E6"/>
    <mergeCell ref="F5:F6"/>
    <mergeCell ref="G5:G6"/>
    <mergeCell ref="H5:H6"/>
    <mergeCell ref="I5:I6"/>
    <mergeCell ref="J34:J35"/>
    <mergeCell ref="B36:B37"/>
    <mergeCell ref="C36:C37"/>
    <mergeCell ref="D36:D37"/>
    <mergeCell ref="J36:J37"/>
    <mergeCell ref="H36:H37"/>
    <mergeCell ref="I36:I37"/>
    <mergeCell ref="C34:C35"/>
    <mergeCell ref="B34:B35"/>
    <mergeCell ref="D34:D35"/>
    <mergeCell ref="H34:H35"/>
    <mergeCell ref="I34:I35"/>
  </mergeCells>
  <printOptions gridLines="1"/>
  <pageMargins left="0.51181102362204722" right="0.51181102362204722" top="0.78740157480314965" bottom="0.78740157480314965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1"/>
  <sheetViews>
    <sheetView zoomScale="90" zoomScaleNormal="90" workbookViewId="0">
      <pane ySplit="2" topLeftCell="A72" activePane="bottomLeft" state="frozen"/>
      <selection pane="bottomLeft" activeCell="K80" sqref="K80"/>
    </sheetView>
  </sheetViews>
  <sheetFormatPr defaultColWidth="9.140625" defaultRowHeight="15"/>
  <cols>
    <col min="1" max="1" width="2" customWidth="1"/>
    <col min="2" max="2" width="10.42578125" customWidth="1"/>
    <col min="3" max="3" width="13.7109375" customWidth="1"/>
    <col min="4" max="4" width="13.28515625" customWidth="1"/>
    <col min="5" max="5" width="12.5703125" customWidth="1"/>
    <col min="6" max="6" width="12.7109375" customWidth="1"/>
    <col min="7" max="9" width="15.28515625" customWidth="1"/>
    <col min="10" max="10" width="13.7109375" customWidth="1"/>
    <col min="11" max="11" width="12.28515625" customWidth="1"/>
    <col min="12" max="12" width="14.5703125" customWidth="1"/>
    <col min="13" max="13" width="14.28515625" customWidth="1"/>
    <col min="14" max="14" width="11.28515625" customWidth="1"/>
    <col min="15" max="15" width="15" bestFit="1" customWidth="1"/>
    <col min="16" max="16" width="12.42578125" customWidth="1"/>
    <col min="17" max="17" width="12.28515625" customWidth="1"/>
  </cols>
  <sheetData>
    <row r="1" spans="2:17" ht="15.75" thickBot="1"/>
    <row r="2" spans="2:17" ht="72.75" customHeight="1" thickBot="1">
      <c r="B2" s="1" t="s">
        <v>9</v>
      </c>
      <c r="C2" s="2" t="s">
        <v>87</v>
      </c>
      <c r="D2" s="2" t="s">
        <v>88</v>
      </c>
      <c r="E2" s="2" t="s">
        <v>1</v>
      </c>
      <c r="F2" s="2" t="s">
        <v>89</v>
      </c>
      <c r="G2" s="3" t="s">
        <v>90</v>
      </c>
      <c r="H2" s="2" t="s">
        <v>91</v>
      </c>
      <c r="I2" s="2" t="s">
        <v>92</v>
      </c>
      <c r="J2" s="2" t="s">
        <v>93</v>
      </c>
      <c r="K2" s="2" t="s">
        <v>4</v>
      </c>
      <c r="L2" s="2" t="s">
        <v>94</v>
      </c>
      <c r="M2" s="2" t="s">
        <v>95</v>
      </c>
      <c r="N2" s="2" t="s">
        <v>7</v>
      </c>
      <c r="O2" s="2" t="s">
        <v>8</v>
      </c>
      <c r="P2" s="2" t="s">
        <v>96</v>
      </c>
      <c r="Q2" s="4" t="s">
        <v>97</v>
      </c>
    </row>
    <row r="3" spans="2:17" ht="85.15" customHeight="1">
      <c r="B3" s="17">
        <v>1483</v>
      </c>
      <c r="C3" s="11" t="s">
        <v>98</v>
      </c>
      <c r="D3" s="20">
        <v>44602</v>
      </c>
      <c r="E3" s="20">
        <v>44608</v>
      </c>
      <c r="F3" s="11" t="s">
        <v>99</v>
      </c>
      <c r="G3" s="5" t="s">
        <v>100</v>
      </c>
      <c r="H3" s="11" t="s">
        <v>98</v>
      </c>
      <c r="I3" s="5" t="s">
        <v>101</v>
      </c>
      <c r="J3" s="38"/>
      <c r="K3" s="18">
        <v>2</v>
      </c>
      <c r="L3" s="38">
        <v>404.7</v>
      </c>
      <c r="M3" s="39">
        <f t="shared" ref="M3:M22" si="0">L3*K3</f>
        <v>809.4</v>
      </c>
      <c r="N3" s="42">
        <v>0</v>
      </c>
      <c r="O3" s="39">
        <f t="shared" ref="O3:O21" si="1">M3+N3</f>
        <v>809.4</v>
      </c>
      <c r="P3" s="5" t="s">
        <v>102</v>
      </c>
      <c r="Q3" s="19" t="s">
        <v>103</v>
      </c>
    </row>
    <row r="4" spans="2:17" ht="85.15" customHeight="1">
      <c r="B4" s="17">
        <v>1486</v>
      </c>
      <c r="C4" s="11" t="s">
        <v>104</v>
      </c>
      <c r="D4" s="20">
        <v>44258</v>
      </c>
      <c r="E4" s="20">
        <v>44652</v>
      </c>
      <c r="F4" s="11" t="s">
        <v>105</v>
      </c>
      <c r="G4" s="5" t="s">
        <v>106</v>
      </c>
      <c r="H4" s="5" t="s">
        <v>106</v>
      </c>
      <c r="I4" s="5" t="s">
        <v>107</v>
      </c>
      <c r="J4" s="38">
        <v>1185</v>
      </c>
      <c r="K4" s="18">
        <v>1</v>
      </c>
      <c r="L4" s="38">
        <v>1185</v>
      </c>
      <c r="M4" s="39">
        <f t="shared" si="0"/>
        <v>1185</v>
      </c>
      <c r="N4" s="42">
        <v>0</v>
      </c>
      <c r="O4" s="39">
        <f t="shared" si="1"/>
        <v>1185</v>
      </c>
      <c r="P4" s="5" t="s">
        <v>102</v>
      </c>
      <c r="Q4" s="19" t="s">
        <v>108</v>
      </c>
    </row>
    <row r="5" spans="2:17" ht="85.15" customHeight="1">
      <c r="B5" s="17">
        <v>1492</v>
      </c>
      <c r="C5" s="11" t="s">
        <v>109</v>
      </c>
      <c r="D5" s="20">
        <v>44263</v>
      </c>
      <c r="E5" s="20">
        <v>44636</v>
      </c>
      <c r="F5" s="11" t="s">
        <v>110</v>
      </c>
      <c r="G5" s="5" t="s">
        <v>109</v>
      </c>
      <c r="H5" s="11" t="s">
        <v>111</v>
      </c>
      <c r="I5" s="5" t="s">
        <v>112</v>
      </c>
      <c r="J5" s="38">
        <v>1003.55</v>
      </c>
      <c r="K5" s="18">
        <v>2</v>
      </c>
      <c r="L5" s="38">
        <v>501.77499999999998</v>
      </c>
      <c r="M5" s="39">
        <f t="shared" si="0"/>
        <v>1003.55</v>
      </c>
      <c r="N5" s="42">
        <v>0</v>
      </c>
      <c r="O5" s="39">
        <f t="shared" si="1"/>
        <v>1003.55</v>
      </c>
      <c r="P5" s="5" t="s">
        <v>102</v>
      </c>
      <c r="Q5" s="19" t="s">
        <v>113</v>
      </c>
    </row>
    <row r="6" spans="2:17" ht="85.15" customHeight="1">
      <c r="B6" s="17">
        <v>1535</v>
      </c>
      <c r="C6" s="11" t="s">
        <v>109</v>
      </c>
      <c r="D6" s="20">
        <v>44714</v>
      </c>
      <c r="E6" s="20">
        <v>44736</v>
      </c>
      <c r="F6" s="11" t="s">
        <v>114</v>
      </c>
      <c r="G6" s="5" t="s">
        <v>115</v>
      </c>
      <c r="H6" s="11" t="s">
        <v>116</v>
      </c>
      <c r="I6" s="5" t="s">
        <v>112</v>
      </c>
      <c r="J6" s="38" t="s">
        <v>117</v>
      </c>
      <c r="K6" s="18">
        <v>2</v>
      </c>
      <c r="L6" s="38">
        <v>1376.64</v>
      </c>
      <c r="M6" s="39">
        <f t="shared" si="0"/>
        <v>2753.28</v>
      </c>
      <c r="N6" s="42">
        <v>0</v>
      </c>
      <c r="O6" s="39">
        <f t="shared" si="1"/>
        <v>2753.28</v>
      </c>
      <c r="P6" s="5" t="s">
        <v>102</v>
      </c>
      <c r="Q6" s="19" t="s">
        <v>118</v>
      </c>
    </row>
    <row r="7" spans="2:17" ht="85.15" customHeight="1">
      <c r="B7" s="17">
        <v>1488</v>
      </c>
      <c r="C7" s="11" t="s">
        <v>119</v>
      </c>
      <c r="D7" s="20">
        <v>44624</v>
      </c>
      <c r="E7" s="20">
        <v>44624</v>
      </c>
      <c r="F7" s="11" t="s">
        <v>110</v>
      </c>
      <c r="G7" s="5" t="s">
        <v>119</v>
      </c>
      <c r="H7" s="11" t="s">
        <v>119</v>
      </c>
      <c r="I7" s="5" t="s">
        <v>120</v>
      </c>
      <c r="J7" s="38">
        <v>500</v>
      </c>
      <c r="K7" s="18">
        <v>1</v>
      </c>
      <c r="L7" s="38">
        <v>500</v>
      </c>
      <c r="M7" s="39">
        <f t="shared" si="0"/>
        <v>500</v>
      </c>
      <c r="N7" s="42">
        <v>0</v>
      </c>
      <c r="O7" s="39">
        <f t="shared" si="1"/>
        <v>500</v>
      </c>
      <c r="P7" s="5" t="s">
        <v>102</v>
      </c>
      <c r="Q7" s="19" t="s">
        <v>121</v>
      </c>
    </row>
    <row r="8" spans="2:17" ht="85.15" customHeight="1">
      <c r="B8" s="17">
        <v>1487</v>
      </c>
      <c r="C8" s="21" t="s">
        <v>122</v>
      </c>
      <c r="D8" s="20">
        <v>44624</v>
      </c>
      <c r="E8" s="20">
        <v>44643</v>
      </c>
      <c r="F8" s="11" t="s">
        <v>105</v>
      </c>
      <c r="G8" s="21" t="s">
        <v>122</v>
      </c>
      <c r="H8" s="21" t="s">
        <v>122</v>
      </c>
      <c r="I8" s="5" t="s">
        <v>123</v>
      </c>
      <c r="J8" s="38">
        <v>1290</v>
      </c>
      <c r="K8" s="18">
        <v>1000</v>
      </c>
      <c r="L8" s="38">
        <v>1.29</v>
      </c>
      <c r="M8" s="39">
        <f t="shared" si="0"/>
        <v>1290</v>
      </c>
      <c r="N8" s="42">
        <v>0</v>
      </c>
      <c r="O8" s="39">
        <f t="shared" si="1"/>
        <v>1290</v>
      </c>
      <c r="P8" s="5" t="s">
        <v>124</v>
      </c>
      <c r="Q8" s="19" t="s">
        <v>125</v>
      </c>
    </row>
    <row r="9" spans="2:17" ht="85.15" customHeight="1">
      <c r="B9" s="17">
        <v>1493</v>
      </c>
      <c r="C9" s="22" t="s">
        <v>126</v>
      </c>
      <c r="D9" s="20">
        <v>44629</v>
      </c>
      <c r="E9" s="20">
        <v>44659</v>
      </c>
      <c r="F9" s="11" t="s">
        <v>110</v>
      </c>
      <c r="G9" s="23" t="s">
        <v>127</v>
      </c>
      <c r="H9" s="23" t="s">
        <v>127</v>
      </c>
      <c r="I9" s="5" t="s">
        <v>128</v>
      </c>
      <c r="J9" s="38">
        <v>11503.32</v>
      </c>
      <c r="K9" s="18">
        <v>1</v>
      </c>
      <c r="L9" s="38">
        <v>11476.68</v>
      </c>
      <c r="M9" s="39">
        <f t="shared" si="0"/>
        <v>11476.68</v>
      </c>
      <c r="N9" s="42">
        <v>0</v>
      </c>
      <c r="O9" s="39">
        <f>M9+N9</f>
        <v>11476.68</v>
      </c>
      <c r="P9" s="5" t="s">
        <v>102</v>
      </c>
      <c r="Q9" s="19" t="s">
        <v>129</v>
      </c>
    </row>
    <row r="10" spans="2:17" ht="85.15" customHeight="1">
      <c r="B10" s="40">
        <v>1495</v>
      </c>
      <c r="C10" s="37" t="s">
        <v>130</v>
      </c>
      <c r="D10" s="44">
        <v>44642</v>
      </c>
      <c r="E10" s="44">
        <v>44670</v>
      </c>
      <c r="F10" s="43" t="s">
        <v>105</v>
      </c>
      <c r="G10" s="24" t="s">
        <v>131</v>
      </c>
      <c r="H10" s="37" t="s">
        <v>130</v>
      </c>
      <c r="I10" s="43" t="s">
        <v>132</v>
      </c>
      <c r="J10" s="25">
        <v>2700</v>
      </c>
      <c r="K10" s="26">
        <v>20</v>
      </c>
      <c r="L10" s="25">
        <v>135</v>
      </c>
      <c r="M10" s="45">
        <f t="shared" si="0"/>
        <v>2700</v>
      </c>
      <c r="N10" s="47">
        <v>0</v>
      </c>
      <c r="O10" s="45">
        <f t="shared" si="1"/>
        <v>2700</v>
      </c>
      <c r="P10" s="43" t="s">
        <v>102</v>
      </c>
      <c r="Q10" s="46" t="s">
        <v>133</v>
      </c>
    </row>
    <row r="11" spans="2:17" ht="85.15" customHeight="1">
      <c r="B11" s="328">
        <v>1509</v>
      </c>
      <c r="C11" s="317" t="s">
        <v>134</v>
      </c>
      <c r="D11" s="329">
        <v>44664</v>
      </c>
      <c r="E11" s="329">
        <v>44713</v>
      </c>
      <c r="F11" s="326" t="s">
        <v>105</v>
      </c>
      <c r="G11" s="317" t="s">
        <v>131</v>
      </c>
      <c r="H11" s="37" t="s">
        <v>135</v>
      </c>
      <c r="I11" s="326" t="s">
        <v>136</v>
      </c>
      <c r="J11" s="25">
        <v>4545</v>
      </c>
      <c r="K11" s="26">
        <v>150</v>
      </c>
      <c r="L11" s="25">
        <v>30.3</v>
      </c>
      <c r="M11" s="45">
        <f t="shared" si="0"/>
        <v>4545</v>
      </c>
      <c r="N11" s="324">
        <v>800</v>
      </c>
      <c r="O11" s="325">
        <f>M11+M12+M13+M14+M15+M16+M17+M18+M19+N11</f>
        <v>23606.27</v>
      </c>
      <c r="P11" s="326" t="s">
        <v>102</v>
      </c>
      <c r="Q11" s="327" t="s">
        <v>137</v>
      </c>
    </row>
    <row r="12" spans="2:17" ht="85.15" customHeight="1">
      <c r="B12" s="328"/>
      <c r="C12" s="317"/>
      <c r="D12" s="329"/>
      <c r="E12" s="329"/>
      <c r="F12" s="326"/>
      <c r="G12" s="317"/>
      <c r="H12" s="37" t="s">
        <v>138</v>
      </c>
      <c r="I12" s="326"/>
      <c r="J12" s="25">
        <v>508.5</v>
      </c>
      <c r="K12" s="26">
        <v>150</v>
      </c>
      <c r="L12" s="25">
        <v>3.39</v>
      </c>
      <c r="M12" s="45">
        <f t="shared" si="0"/>
        <v>508.5</v>
      </c>
      <c r="N12" s="324"/>
      <c r="O12" s="325"/>
      <c r="P12" s="326"/>
      <c r="Q12" s="327"/>
    </row>
    <row r="13" spans="2:17" ht="85.15" customHeight="1">
      <c r="B13" s="328"/>
      <c r="C13" s="317"/>
      <c r="D13" s="329"/>
      <c r="E13" s="329"/>
      <c r="F13" s="326"/>
      <c r="G13" s="317"/>
      <c r="H13" s="37" t="s">
        <v>139</v>
      </c>
      <c r="I13" s="326"/>
      <c r="J13" s="25">
        <v>3375</v>
      </c>
      <c r="K13" s="26">
        <v>150</v>
      </c>
      <c r="L13" s="25">
        <v>22.5</v>
      </c>
      <c r="M13" s="45">
        <f t="shared" si="0"/>
        <v>3375</v>
      </c>
      <c r="N13" s="324"/>
      <c r="O13" s="325"/>
      <c r="P13" s="326"/>
      <c r="Q13" s="327"/>
    </row>
    <row r="14" spans="2:17" ht="85.15" customHeight="1">
      <c r="B14" s="328"/>
      <c r="C14" s="317"/>
      <c r="D14" s="329"/>
      <c r="E14" s="329"/>
      <c r="F14" s="326"/>
      <c r="G14" s="317"/>
      <c r="H14" s="37" t="s">
        <v>140</v>
      </c>
      <c r="I14" s="326"/>
      <c r="J14" s="25">
        <v>2257.5</v>
      </c>
      <c r="K14" s="26">
        <v>150</v>
      </c>
      <c r="L14" s="25">
        <v>15.05</v>
      </c>
      <c r="M14" s="45">
        <f t="shared" si="0"/>
        <v>2257.5</v>
      </c>
      <c r="N14" s="324"/>
      <c r="O14" s="325"/>
      <c r="P14" s="326"/>
      <c r="Q14" s="327"/>
    </row>
    <row r="15" spans="2:17" ht="85.15" customHeight="1">
      <c r="B15" s="328"/>
      <c r="C15" s="317"/>
      <c r="D15" s="329"/>
      <c r="E15" s="329"/>
      <c r="F15" s="326"/>
      <c r="G15" s="317"/>
      <c r="H15" s="37" t="s">
        <v>141</v>
      </c>
      <c r="I15" s="326"/>
      <c r="J15" s="25">
        <v>3612</v>
      </c>
      <c r="K15" s="26">
        <v>150</v>
      </c>
      <c r="L15" s="25">
        <v>24.08</v>
      </c>
      <c r="M15" s="45">
        <f t="shared" si="0"/>
        <v>3611.9999999999995</v>
      </c>
      <c r="N15" s="324"/>
      <c r="O15" s="325"/>
      <c r="P15" s="326"/>
      <c r="Q15" s="327"/>
    </row>
    <row r="16" spans="2:17" ht="85.15" customHeight="1">
      <c r="B16" s="328"/>
      <c r="C16" s="317"/>
      <c r="D16" s="329"/>
      <c r="E16" s="329"/>
      <c r="F16" s="326"/>
      <c r="G16" s="317"/>
      <c r="H16" s="37" t="s">
        <v>142</v>
      </c>
      <c r="I16" s="326"/>
      <c r="J16" s="25">
        <v>709.5</v>
      </c>
      <c r="K16" s="26">
        <v>150</v>
      </c>
      <c r="L16" s="25">
        <v>4.7300000000000004</v>
      </c>
      <c r="M16" s="45">
        <f t="shared" si="0"/>
        <v>709.50000000000011</v>
      </c>
      <c r="N16" s="324"/>
      <c r="O16" s="325"/>
      <c r="P16" s="326"/>
      <c r="Q16" s="327"/>
    </row>
    <row r="17" spans="2:17" ht="85.15" customHeight="1">
      <c r="B17" s="328"/>
      <c r="C17" s="317"/>
      <c r="D17" s="329"/>
      <c r="E17" s="329"/>
      <c r="F17" s="326"/>
      <c r="G17" s="317"/>
      <c r="H17" s="37" t="s">
        <v>143</v>
      </c>
      <c r="I17" s="326"/>
      <c r="J17" s="25">
        <v>4017</v>
      </c>
      <c r="K17" s="26">
        <v>150</v>
      </c>
      <c r="L17" s="25">
        <v>26.78</v>
      </c>
      <c r="M17" s="45">
        <f t="shared" si="0"/>
        <v>4017</v>
      </c>
      <c r="N17" s="324"/>
      <c r="O17" s="325"/>
      <c r="P17" s="326"/>
      <c r="Q17" s="327"/>
    </row>
    <row r="18" spans="2:17" ht="85.15" customHeight="1">
      <c r="B18" s="328"/>
      <c r="C18" s="317"/>
      <c r="D18" s="329"/>
      <c r="E18" s="329"/>
      <c r="F18" s="326"/>
      <c r="G18" s="317"/>
      <c r="H18" s="37" t="s">
        <v>144</v>
      </c>
      <c r="I18" s="326"/>
      <c r="J18" s="25">
        <v>981</v>
      </c>
      <c r="K18" s="26">
        <v>150</v>
      </c>
      <c r="L18" s="25">
        <v>6.54</v>
      </c>
      <c r="M18" s="45">
        <f t="shared" si="0"/>
        <v>981</v>
      </c>
      <c r="N18" s="324"/>
      <c r="O18" s="325"/>
      <c r="P18" s="326"/>
      <c r="Q18" s="327"/>
    </row>
    <row r="19" spans="2:17" ht="85.15" customHeight="1">
      <c r="B19" s="40"/>
      <c r="C19" s="37"/>
      <c r="D19" s="329"/>
      <c r="E19" s="329"/>
      <c r="F19" s="326"/>
      <c r="G19" s="317"/>
      <c r="H19" s="37" t="s">
        <v>145</v>
      </c>
      <c r="I19" s="326"/>
      <c r="J19" s="25">
        <v>2800.77</v>
      </c>
      <c r="K19" s="26">
        <v>1</v>
      </c>
      <c r="L19" s="25">
        <v>2800.77</v>
      </c>
      <c r="M19" s="45">
        <f t="shared" si="0"/>
        <v>2800.77</v>
      </c>
      <c r="N19" s="324"/>
      <c r="O19" s="325"/>
      <c r="P19" s="326"/>
      <c r="Q19" s="327"/>
    </row>
    <row r="20" spans="2:17" ht="120">
      <c r="B20" s="17"/>
      <c r="C20" s="37" t="s">
        <v>146</v>
      </c>
      <c r="D20" s="20">
        <v>44679</v>
      </c>
      <c r="E20" s="20">
        <v>44694</v>
      </c>
      <c r="F20" s="11" t="s">
        <v>147</v>
      </c>
      <c r="G20" s="24" t="s">
        <v>148</v>
      </c>
      <c r="H20" s="24" t="s">
        <v>148</v>
      </c>
      <c r="I20" s="5" t="s">
        <v>149</v>
      </c>
      <c r="J20" s="38">
        <v>667.43</v>
      </c>
      <c r="K20" s="18">
        <v>1</v>
      </c>
      <c r="L20" s="38">
        <v>667.43</v>
      </c>
      <c r="M20" s="39">
        <f>L20*K20</f>
        <v>667.43</v>
      </c>
      <c r="N20" s="42">
        <v>0</v>
      </c>
      <c r="O20" s="39">
        <f t="shared" si="1"/>
        <v>667.43</v>
      </c>
      <c r="P20" s="5" t="s">
        <v>102</v>
      </c>
      <c r="Q20" s="19" t="s">
        <v>150</v>
      </c>
    </row>
    <row r="21" spans="2:17" ht="85.15" customHeight="1">
      <c r="B21" s="17">
        <v>1467</v>
      </c>
      <c r="C21" s="37" t="s">
        <v>151</v>
      </c>
      <c r="D21" s="20">
        <v>44573</v>
      </c>
      <c r="E21" s="20">
        <v>44601</v>
      </c>
      <c r="F21" s="11" t="s">
        <v>110</v>
      </c>
      <c r="G21" s="24" t="s">
        <v>152</v>
      </c>
      <c r="H21" s="24" t="s">
        <v>152</v>
      </c>
      <c r="I21" s="5" t="s">
        <v>153</v>
      </c>
      <c r="J21" s="38">
        <v>47880</v>
      </c>
      <c r="K21" s="18">
        <v>1</v>
      </c>
      <c r="L21" s="38">
        <v>44772</v>
      </c>
      <c r="M21" s="39">
        <f t="shared" si="0"/>
        <v>44772</v>
      </c>
      <c r="N21" s="42">
        <v>0</v>
      </c>
      <c r="O21" s="39">
        <f t="shared" si="1"/>
        <v>44772</v>
      </c>
      <c r="P21" s="5" t="s">
        <v>154</v>
      </c>
      <c r="Q21" s="19" t="s">
        <v>155</v>
      </c>
    </row>
    <row r="22" spans="2:17" ht="85.15" customHeight="1">
      <c r="B22" s="17">
        <v>1527</v>
      </c>
      <c r="C22" s="37" t="s">
        <v>156</v>
      </c>
      <c r="D22" s="20"/>
      <c r="E22" s="20"/>
      <c r="F22" s="43" t="s">
        <v>105</v>
      </c>
      <c r="G22" s="24" t="s">
        <v>157</v>
      </c>
      <c r="H22" s="24" t="s">
        <v>158</v>
      </c>
      <c r="I22" s="5" t="s">
        <v>159</v>
      </c>
      <c r="J22" s="38">
        <v>9970</v>
      </c>
      <c r="K22" s="18">
        <v>500</v>
      </c>
      <c r="L22" s="38">
        <v>19.940000000000001</v>
      </c>
      <c r="M22" s="39">
        <f t="shared" si="0"/>
        <v>9970</v>
      </c>
      <c r="N22" s="42"/>
      <c r="O22" s="39">
        <v>9970</v>
      </c>
      <c r="P22" s="5" t="s">
        <v>124</v>
      </c>
      <c r="Q22" s="19" t="s">
        <v>160</v>
      </c>
    </row>
    <row r="23" spans="2:17" ht="85.15" customHeight="1">
      <c r="B23" s="17"/>
      <c r="C23" s="37" t="s">
        <v>161</v>
      </c>
      <c r="D23" s="20"/>
      <c r="E23" s="20"/>
      <c r="F23" s="11" t="s">
        <v>162</v>
      </c>
      <c r="G23" s="24"/>
      <c r="H23" s="24"/>
      <c r="I23" s="5"/>
      <c r="J23" s="38"/>
      <c r="K23" s="18"/>
      <c r="L23" s="38"/>
      <c r="M23" s="39"/>
      <c r="N23" s="42"/>
      <c r="O23" s="39"/>
      <c r="P23" s="5"/>
      <c r="Q23" s="19"/>
    </row>
    <row r="24" spans="2:17" ht="85.15" customHeight="1">
      <c r="B24" s="17">
        <v>1514</v>
      </c>
      <c r="C24" s="37" t="s">
        <v>163</v>
      </c>
      <c r="D24" s="20"/>
      <c r="E24" s="20">
        <v>44680</v>
      </c>
      <c r="F24" s="11" t="s">
        <v>114</v>
      </c>
      <c r="G24" s="24" t="s">
        <v>164</v>
      </c>
      <c r="H24" s="24" t="s">
        <v>165</v>
      </c>
      <c r="I24" s="5" t="s">
        <v>166</v>
      </c>
      <c r="J24" s="38">
        <v>9248.01</v>
      </c>
      <c r="K24" s="18">
        <v>1</v>
      </c>
      <c r="L24" s="38">
        <v>9248.01</v>
      </c>
      <c r="M24" s="39">
        <f>L24*K24</f>
        <v>9248.01</v>
      </c>
      <c r="N24" s="42">
        <v>0</v>
      </c>
      <c r="O24" s="39">
        <f>M24+N24</f>
        <v>9248.01</v>
      </c>
      <c r="P24" s="5" t="s">
        <v>102</v>
      </c>
      <c r="Q24" s="19" t="s">
        <v>167</v>
      </c>
    </row>
    <row r="25" spans="2:17" ht="85.15" customHeight="1">
      <c r="B25" s="17">
        <v>1524</v>
      </c>
      <c r="C25" s="37" t="s">
        <v>168</v>
      </c>
      <c r="D25" s="20">
        <v>44699</v>
      </c>
      <c r="E25" s="20"/>
      <c r="F25" s="11" t="s">
        <v>105</v>
      </c>
      <c r="G25" s="24" t="s">
        <v>169</v>
      </c>
      <c r="H25" s="24" t="s">
        <v>39</v>
      </c>
      <c r="I25" s="5" t="s">
        <v>170</v>
      </c>
      <c r="J25" s="38">
        <v>540</v>
      </c>
      <c r="K25" s="18">
        <v>1500</v>
      </c>
      <c r="L25" s="38">
        <f>J25/K25</f>
        <v>0.36</v>
      </c>
      <c r="M25" s="39">
        <v>540</v>
      </c>
      <c r="N25" s="42"/>
      <c r="O25" s="39"/>
      <c r="P25" s="5" t="s">
        <v>154</v>
      </c>
      <c r="Q25" s="19"/>
    </row>
    <row r="26" spans="2:17" ht="85.15" customHeight="1">
      <c r="B26" s="17">
        <v>1532</v>
      </c>
      <c r="C26" s="37" t="s">
        <v>171</v>
      </c>
      <c r="D26" s="20">
        <v>44706</v>
      </c>
      <c r="E26" s="20">
        <v>44722</v>
      </c>
      <c r="F26" s="11" t="s">
        <v>114</v>
      </c>
      <c r="G26" s="24" t="s">
        <v>22</v>
      </c>
      <c r="H26" s="24" t="s">
        <v>172</v>
      </c>
      <c r="I26" s="5" t="s">
        <v>112</v>
      </c>
      <c r="J26" s="38">
        <v>1690.86</v>
      </c>
      <c r="K26" s="18">
        <v>1</v>
      </c>
      <c r="L26" s="27">
        <v>1690.86</v>
      </c>
      <c r="M26" s="39">
        <f>L26*K26</f>
        <v>1690.86</v>
      </c>
      <c r="N26" s="42">
        <v>0</v>
      </c>
      <c r="O26" s="39">
        <f>N26+M26</f>
        <v>1690.86</v>
      </c>
      <c r="P26" s="5" t="s">
        <v>102</v>
      </c>
      <c r="Q26" s="19" t="s">
        <v>173</v>
      </c>
    </row>
    <row r="27" spans="2:17" ht="162" customHeight="1">
      <c r="B27" s="17">
        <v>1515</v>
      </c>
      <c r="C27" s="37" t="s">
        <v>174</v>
      </c>
      <c r="D27" s="20">
        <v>44679</v>
      </c>
      <c r="E27" s="20">
        <v>44692</v>
      </c>
      <c r="F27" s="11" t="s">
        <v>105</v>
      </c>
      <c r="G27" s="24" t="s">
        <v>175</v>
      </c>
      <c r="H27" s="24" t="s">
        <v>176</v>
      </c>
      <c r="I27" s="5" t="s">
        <v>177</v>
      </c>
      <c r="J27" s="38">
        <v>2347.1999999999998</v>
      </c>
      <c r="K27" s="18">
        <v>4</v>
      </c>
      <c r="L27" s="38">
        <v>420</v>
      </c>
      <c r="M27" s="39">
        <f>L27*K27</f>
        <v>1680</v>
      </c>
      <c r="N27" s="42">
        <v>0</v>
      </c>
      <c r="O27" s="39">
        <f>N27+M27</f>
        <v>1680</v>
      </c>
      <c r="P27" s="5" t="s">
        <v>102</v>
      </c>
      <c r="Q27" s="19" t="s">
        <v>178</v>
      </c>
    </row>
    <row r="28" spans="2:17" ht="85.15" customHeight="1">
      <c r="B28" s="17">
        <v>1484</v>
      </c>
      <c r="C28" s="37" t="s">
        <v>179</v>
      </c>
      <c r="D28" s="20">
        <v>44606</v>
      </c>
      <c r="E28" s="20">
        <v>44643</v>
      </c>
      <c r="F28" s="11" t="s">
        <v>105</v>
      </c>
      <c r="G28" s="24" t="s">
        <v>180</v>
      </c>
      <c r="H28" s="24" t="s">
        <v>180</v>
      </c>
      <c r="I28" s="5" t="s">
        <v>180</v>
      </c>
      <c r="J28" s="38">
        <v>2540</v>
      </c>
      <c r="K28" s="18">
        <v>1000</v>
      </c>
      <c r="L28" s="38">
        <v>2.54</v>
      </c>
      <c r="M28" s="39">
        <f t="shared" ref="M28:M56" si="2">L28*K28</f>
        <v>2540</v>
      </c>
      <c r="N28" s="42">
        <v>0</v>
      </c>
      <c r="O28" s="39">
        <f t="shared" ref="O28:O32" si="3">N28+M28</f>
        <v>2540</v>
      </c>
      <c r="P28" s="5" t="s">
        <v>124</v>
      </c>
      <c r="Q28" s="19" t="s">
        <v>181</v>
      </c>
    </row>
    <row r="29" spans="2:17" ht="85.15" customHeight="1">
      <c r="B29" s="17">
        <v>1481</v>
      </c>
      <c r="C29" s="37" t="s">
        <v>182</v>
      </c>
      <c r="D29" s="20">
        <v>44599</v>
      </c>
      <c r="E29" s="20">
        <v>44606</v>
      </c>
      <c r="F29" s="11" t="s">
        <v>99</v>
      </c>
      <c r="G29" s="24" t="s">
        <v>182</v>
      </c>
      <c r="H29" s="24" t="s">
        <v>183</v>
      </c>
      <c r="I29" s="5" t="s">
        <v>184</v>
      </c>
      <c r="J29" s="28" t="s">
        <v>185</v>
      </c>
      <c r="K29" s="18">
        <v>70</v>
      </c>
      <c r="L29" s="38">
        <v>58.8</v>
      </c>
      <c r="M29" s="39">
        <f t="shared" si="2"/>
        <v>4116</v>
      </c>
      <c r="N29" s="42">
        <v>6.5</v>
      </c>
      <c r="O29" s="39">
        <f t="shared" si="3"/>
        <v>4122.5</v>
      </c>
      <c r="P29" s="5" t="s">
        <v>102</v>
      </c>
      <c r="Q29" s="19" t="s">
        <v>186</v>
      </c>
    </row>
    <row r="30" spans="2:17" ht="97.5" customHeight="1">
      <c r="B30" s="17">
        <v>1494</v>
      </c>
      <c r="C30" s="37" t="s">
        <v>187</v>
      </c>
      <c r="D30" s="20">
        <v>44631</v>
      </c>
      <c r="E30" s="20"/>
      <c r="F30" s="11" t="s">
        <v>110</v>
      </c>
      <c r="G30" s="24" t="s">
        <v>188</v>
      </c>
      <c r="H30" s="24" t="s">
        <v>189</v>
      </c>
      <c r="I30" s="5" t="s">
        <v>120</v>
      </c>
      <c r="J30" s="38">
        <v>37000</v>
      </c>
      <c r="K30" s="18">
        <v>1</v>
      </c>
      <c r="L30" s="38">
        <v>37000</v>
      </c>
      <c r="M30" s="39">
        <f t="shared" si="2"/>
        <v>37000</v>
      </c>
      <c r="N30" s="42">
        <v>0</v>
      </c>
      <c r="O30" s="39">
        <f t="shared" si="3"/>
        <v>37000</v>
      </c>
      <c r="P30" s="5" t="s">
        <v>190</v>
      </c>
      <c r="Q30" s="29" t="s">
        <v>191</v>
      </c>
    </row>
    <row r="31" spans="2:17" ht="85.15" customHeight="1">
      <c r="B31" s="17"/>
      <c r="C31" s="37"/>
      <c r="D31" s="20"/>
      <c r="E31" s="20">
        <v>44644</v>
      </c>
      <c r="F31" s="11" t="s">
        <v>192</v>
      </c>
      <c r="G31" s="24" t="s">
        <v>193</v>
      </c>
      <c r="H31" s="30" t="s">
        <v>194</v>
      </c>
      <c r="I31" s="5" t="s">
        <v>195</v>
      </c>
      <c r="J31" s="38">
        <v>112</v>
      </c>
      <c r="K31" s="18">
        <v>1</v>
      </c>
      <c r="L31" s="38">
        <v>112</v>
      </c>
      <c r="M31" s="39">
        <f t="shared" si="2"/>
        <v>112</v>
      </c>
      <c r="N31" s="42">
        <v>0</v>
      </c>
      <c r="O31" s="39">
        <f t="shared" si="3"/>
        <v>112</v>
      </c>
      <c r="P31" s="5" t="s">
        <v>196</v>
      </c>
      <c r="Q31" s="19" t="s">
        <v>197</v>
      </c>
    </row>
    <row r="32" spans="2:17" ht="85.15" customHeight="1">
      <c r="B32" s="17">
        <v>1530</v>
      </c>
      <c r="C32" s="37" t="s">
        <v>198</v>
      </c>
      <c r="D32" s="20">
        <v>44704</v>
      </c>
      <c r="E32" s="20"/>
      <c r="F32" s="11" t="s">
        <v>199</v>
      </c>
      <c r="G32" s="24" t="s">
        <v>198</v>
      </c>
      <c r="H32" s="31" t="s">
        <v>200</v>
      </c>
      <c r="I32" s="5" t="s">
        <v>201</v>
      </c>
      <c r="J32" s="38">
        <v>39000</v>
      </c>
      <c r="K32" s="18">
        <v>1</v>
      </c>
      <c r="L32" s="38">
        <v>39000</v>
      </c>
      <c r="M32" s="39">
        <f t="shared" si="2"/>
        <v>39000</v>
      </c>
      <c r="N32" s="42">
        <v>0</v>
      </c>
      <c r="O32" s="39">
        <f t="shared" si="3"/>
        <v>39000</v>
      </c>
      <c r="P32" s="5" t="s">
        <v>190</v>
      </c>
      <c r="Q32" s="29" t="s">
        <v>202</v>
      </c>
    </row>
    <row r="33" spans="2:17" ht="85.15" customHeight="1">
      <c r="B33" s="313">
        <v>1538</v>
      </c>
      <c r="C33" s="317" t="s">
        <v>203</v>
      </c>
      <c r="D33" s="315">
        <v>44719</v>
      </c>
      <c r="E33" s="315">
        <v>44732</v>
      </c>
      <c r="F33" s="316" t="s">
        <v>105</v>
      </c>
      <c r="G33" s="317" t="s">
        <v>203</v>
      </c>
      <c r="H33" s="317" t="s">
        <v>204</v>
      </c>
      <c r="I33" s="318" t="s">
        <v>205</v>
      </c>
      <c r="J33" s="319">
        <v>1115</v>
      </c>
      <c r="K33" s="18">
        <v>100</v>
      </c>
      <c r="L33" s="38">
        <v>3.65</v>
      </c>
      <c r="M33" s="39">
        <f t="shared" si="2"/>
        <v>365</v>
      </c>
      <c r="N33" s="42">
        <v>0</v>
      </c>
      <c r="O33" s="321">
        <f>M33+M34</f>
        <v>1115</v>
      </c>
      <c r="P33" s="318" t="s">
        <v>102</v>
      </c>
      <c r="Q33" s="312" t="s">
        <v>206</v>
      </c>
    </row>
    <row r="34" spans="2:17" ht="85.15" customHeight="1">
      <c r="B34" s="313"/>
      <c r="C34" s="317"/>
      <c r="D34" s="315"/>
      <c r="E34" s="315"/>
      <c r="F34" s="316"/>
      <c r="G34" s="317"/>
      <c r="H34" s="317"/>
      <c r="I34" s="318"/>
      <c r="J34" s="319"/>
      <c r="K34" s="18">
        <v>200</v>
      </c>
      <c r="L34" s="38">
        <v>3.75</v>
      </c>
      <c r="M34" s="39">
        <f t="shared" si="2"/>
        <v>750</v>
      </c>
      <c r="N34" s="42">
        <v>0</v>
      </c>
      <c r="O34" s="321"/>
      <c r="P34" s="318"/>
      <c r="Q34" s="312"/>
    </row>
    <row r="35" spans="2:17" ht="85.15" customHeight="1">
      <c r="B35" s="17">
        <v>1521</v>
      </c>
      <c r="C35" s="32" t="s">
        <v>207</v>
      </c>
      <c r="D35" s="20">
        <v>44692</v>
      </c>
      <c r="E35" s="20">
        <v>44692</v>
      </c>
      <c r="F35" s="11" t="s">
        <v>105</v>
      </c>
      <c r="G35" s="37" t="s">
        <v>207</v>
      </c>
      <c r="H35" s="37" t="s">
        <v>207</v>
      </c>
      <c r="I35" s="5" t="s">
        <v>208</v>
      </c>
      <c r="J35" s="38">
        <v>2590.91</v>
      </c>
      <c r="K35" s="18">
        <v>1</v>
      </c>
      <c r="L35" s="38">
        <v>2805.92</v>
      </c>
      <c r="M35" s="39">
        <f t="shared" si="2"/>
        <v>2805.92</v>
      </c>
      <c r="N35" s="42">
        <v>0</v>
      </c>
      <c r="O35" s="39">
        <f t="shared" ref="O35:O40" si="4">M35+N35</f>
        <v>2805.92</v>
      </c>
      <c r="P35" s="5" t="s">
        <v>102</v>
      </c>
      <c r="Q35" s="19" t="s">
        <v>209</v>
      </c>
    </row>
    <row r="36" spans="2:17" ht="85.15" customHeight="1">
      <c r="B36" s="17">
        <v>1355</v>
      </c>
      <c r="C36" s="32" t="s">
        <v>210</v>
      </c>
      <c r="D36" s="20">
        <v>44692</v>
      </c>
      <c r="E36" s="20">
        <v>44694</v>
      </c>
      <c r="F36" s="11" t="s">
        <v>114</v>
      </c>
      <c r="G36" s="37" t="s">
        <v>211</v>
      </c>
      <c r="H36" s="37" t="s">
        <v>212</v>
      </c>
      <c r="I36" s="5" t="s">
        <v>213</v>
      </c>
      <c r="J36" s="38">
        <v>667.43</v>
      </c>
      <c r="K36" s="18">
        <v>1</v>
      </c>
      <c r="L36" s="38">
        <v>667.43</v>
      </c>
      <c r="M36" s="39">
        <f t="shared" si="2"/>
        <v>667.43</v>
      </c>
      <c r="N36" s="42">
        <v>0</v>
      </c>
      <c r="O36" s="39">
        <f t="shared" si="4"/>
        <v>667.43</v>
      </c>
      <c r="P36" s="5" t="s">
        <v>102</v>
      </c>
      <c r="Q36" s="19" t="s">
        <v>214</v>
      </c>
    </row>
    <row r="37" spans="2:17" ht="85.15" customHeight="1">
      <c r="B37" s="17">
        <v>1523</v>
      </c>
      <c r="C37" s="32" t="s">
        <v>215</v>
      </c>
      <c r="D37" s="20">
        <v>44694</v>
      </c>
      <c r="E37" s="20">
        <v>44701</v>
      </c>
      <c r="F37" s="11" t="s">
        <v>105</v>
      </c>
      <c r="G37" s="37" t="s">
        <v>215</v>
      </c>
      <c r="H37" s="37" t="s">
        <v>215</v>
      </c>
      <c r="I37" s="5" t="s">
        <v>216</v>
      </c>
      <c r="J37" s="38">
        <v>384</v>
      </c>
      <c r="K37" s="18">
        <v>1</v>
      </c>
      <c r="L37" s="38">
        <v>384</v>
      </c>
      <c r="M37" s="39">
        <f t="shared" si="2"/>
        <v>384</v>
      </c>
      <c r="N37" s="42">
        <v>0</v>
      </c>
      <c r="O37" s="39">
        <f t="shared" si="4"/>
        <v>384</v>
      </c>
      <c r="P37" s="5" t="s">
        <v>102</v>
      </c>
      <c r="Q37" s="19" t="s">
        <v>217</v>
      </c>
    </row>
    <row r="38" spans="2:17" ht="107.1" customHeight="1">
      <c r="B38" s="17"/>
      <c r="C38" s="41" t="s">
        <v>218</v>
      </c>
      <c r="D38" s="20">
        <v>44683</v>
      </c>
      <c r="E38" s="20">
        <v>44690</v>
      </c>
      <c r="F38" s="11" t="s">
        <v>219</v>
      </c>
      <c r="G38" s="37" t="s">
        <v>218</v>
      </c>
      <c r="H38" s="37" t="s">
        <v>220</v>
      </c>
      <c r="I38" s="5" t="s">
        <v>221</v>
      </c>
      <c r="J38" s="38">
        <v>3410.5</v>
      </c>
      <c r="K38" s="18">
        <v>1</v>
      </c>
      <c r="L38" s="38">
        <v>3410.5</v>
      </c>
      <c r="M38" s="39">
        <f t="shared" si="2"/>
        <v>3410.5</v>
      </c>
      <c r="N38" s="42">
        <v>0</v>
      </c>
      <c r="O38" s="39">
        <f t="shared" si="4"/>
        <v>3410.5</v>
      </c>
      <c r="P38" s="5" t="s">
        <v>102</v>
      </c>
      <c r="Q38" s="19" t="s">
        <v>222</v>
      </c>
    </row>
    <row r="39" spans="2:17" ht="107.1" customHeight="1">
      <c r="B39" s="17">
        <v>1522</v>
      </c>
      <c r="C39" s="41" t="s">
        <v>203</v>
      </c>
      <c r="D39" s="20">
        <v>44693</v>
      </c>
      <c r="E39" s="20">
        <v>44715</v>
      </c>
      <c r="F39" s="11" t="s">
        <v>105</v>
      </c>
      <c r="G39" s="37" t="s">
        <v>203</v>
      </c>
      <c r="H39" s="37" t="s">
        <v>223</v>
      </c>
      <c r="I39" s="5" t="s">
        <v>224</v>
      </c>
      <c r="J39" s="38">
        <v>175.5</v>
      </c>
      <c r="K39" s="18">
        <v>30</v>
      </c>
      <c r="L39" s="38">
        <v>5.85</v>
      </c>
      <c r="M39" s="39">
        <f t="shared" si="2"/>
        <v>175.5</v>
      </c>
      <c r="N39" s="42">
        <v>0</v>
      </c>
      <c r="O39" s="39">
        <f t="shared" si="4"/>
        <v>175.5</v>
      </c>
      <c r="P39" s="5" t="s">
        <v>225</v>
      </c>
      <c r="Q39" s="19" t="s">
        <v>226</v>
      </c>
    </row>
    <row r="40" spans="2:17" ht="107.1" customHeight="1">
      <c r="B40" s="17">
        <v>1519</v>
      </c>
      <c r="C40" s="41" t="s">
        <v>227</v>
      </c>
      <c r="D40" s="20">
        <v>44687</v>
      </c>
      <c r="E40" s="20">
        <v>44722</v>
      </c>
      <c r="F40" s="11" t="s">
        <v>114</v>
      </c>
      <c r="G40" s="37" t="s">
        <v>227</v>
      </c>
      <c r="H40" s="37" t="s">
        <v>228</v>
      </c>
      <c r="I40" s="5" t="s">
        <v>229</v>
      </c>
      <c r="J40" s="38">
        <v>4073</v>
      </c>
      <c r="K40" s="18">
        <v>49</v>
      </c>
      <c r="L40" s="38">
        <v>82</v>
      </c>
      <c r="M40" s="39">
        <f t="shared" si="2"/>
        <v>4018</v>
      </c>
      <c r="N40" s="42">
        <v>55</v>
      </c>
      <c r="O40" s="39">
        <f t="shared" si="4"/>
        <v>4073</v>
      </c>
      <c r="P40" s="5" t="s">
        <v>102</v>
      </c>
      <c r="Q40" s="19" t="s">
        <v>230</v>
      </c>
    </row>
    <row r="41" spans="2:17" ht="107.1" customHeight="1">
      <c r="B41" s="313">
        <v>1550</v>
      </c>
      <c r="C41" s="314" t="s">
        <v>231</v>
      </c>
      <c r="D41" s="315"/>
      <c r="E41" s="323">
        <v>44755</v>
      </c>
      <c r="F41" s="316" t="s">
        <v>105</v>
      </c>
      <c r="G41" s="317" t="s">
        <v>232</v>
      </c>
      <c r="H41" s="37" t="s">
        <v>233</v>
      </c>
      <c r="I41" s="318" t="s">
        <v>234</v>
      </c>
      <c r="J41" s="319">
        <v>175</v>
      </c>
      <c r="K41" s="18">
        <v>1</v>
      </c>
      <c r="L41" s="38">
        <v>82.5</v>
      </c>
      <c r="M41" s="39">
        <f t="shared" si="2"/>
        <v>82.5</v>
      </c>
      <c r="N41" s="320">
        <v>0</v>
      </c>
      <c r="O41" s="321">
        <f>N41+M41+M42</f>
        <v>175</v>
      </c>
      <c r="P41" s="318" t="s">
        <v>225</v>
      </c>
      <c r="Q41" s="312" t="s">
        <v>235</v>
      </c>
    </row>
    <row r="42" spans="2:17" ht="107.1" customHeight="1">
      <c r="B42" s="313"/>
      <c r="C42" s="314"/>
      <c r="D42" s="315"/>
      <c r="E42" s="323"/>
      <c r="F42" s="316"/>
      <c r="G42" s="317"/>
      <c r="H42" s="37" t="s">
        <v>236</v>
      </c>
      <c r="I42" s="318"/>
      <c r="J42" s="319"/>
      <c r="K42" s="18">
        <v>1</v>
      </c>
      <c r="L42" s="38">
        <v>92.5</v>
      </c>
      <c r="M42" s="39">
        <f t="shared" si="2"/>
        <v>92.5</v>
      </c>
      <c r="N42" s="320"/>
      <c r="O42" s="321"/>
      <c r="P42" s="318"/>
      <c r="Q42" s="312"/>
    </row>
    <row r="43" spans="2:17" ht="107.1" customHeight="1">
      <c r="B43" s="17">
        <v>1546</v>
      </c>
      <c r="C43" s="41" t="s">
        <v>237</v>
      </c>
      <c r="D43" s="20">
        <v>44733</v>
      </c>
      <c r="E43" s="20">
        <v>44742</v>
      </c>
      <c r="F43" s="11" t="s">
        <v>105</v>
      </c>
      <c r="G43" s="37" t="s">
        <v>237</v>
      </c>
      <c r="H43" s="37" t="s">
        <v>237</v>
      </c>
      <c r="I43" s="5" t="s">
        <v>123</v>
      </c>
      <c r="J43" s="38">
        <v>9300</v>
      </c>
      <c r="K43" s="18">
        <v>500</v>
      </c>
      <c r="L43" s="38">
        <v>18.600000000000001</v>
      </c>
      <c r="M43" s="39">
        <f t="shared" si="2"/>
        <v>9300</v>
      </c>
      <c r="N43" s="42">
        <v>0</v>
      </c>
      <c r="O43" s="39">
        <f>M43+N43</f>
        <v>9300</v>
      </c>
      <c r="P43" s="5" t="s">
        <v>102</v>
      </c>
      <c r="Q43" s="19" t="s">
        <v>238</v>
      </c>
    </row>
    <row r="44" spans="2:17" ht="107.1" customHeight="1">
      <c r="B44" s="17">
        <v>1534</v>
      </c>
      <c r="C44" s="41" t="s">
        <v>239</v>
      </c>
      <c r="D44" s="20"/>
      <c r="E44" s="20"/>
      <c r="F44" s="11" t="s">
        <v>147</v>
      </c>
      <c r="G44" s="37" t="s">
        <v>148</v>
      </c>
      <c r="H44" s="37" t="s">
        <v>240</v>
      </c>
      <c r="I44" s="5" t="s">
        <v>149</v>
      </c>
      <c r="J44" s="38">
        <v>7283.4</v>
      </c>
      <c r="K44" s="18">
        <v>1</v>
      </c>
      <c r="L44" s="38">
        <v>7283.4</v>
      </c>
      <c r="M44" s="39">
        <f t="shared" si="2"/>
        <v>7283.4</v>
      </c>
      <c r="N44" s="42">
        <v>0</v>
      </c>
      <c r="O44" s="39">
        <f>M44+N44</f>
        <v>7283.4</v>
      </c>
      <c r="P44" s="5" t="s">
        <v>102</v>
      </c>
      <c r="Q44" s="19" t="s">
        <v>241</v>
      </c>
    </row>
    <row r="45" spans="2:17" ht="107.1" customHeight="1">
      <c r="B45" s="17">
        <v>1204</v>
      </c>
      <c r="C45" s="41" t="s">
        <v>242</v>
      </c>
      <c r="D45" s="20">
        <v>44663</v>
      </c>
      <c r="E45" s="20"/>
      <c r="F45" s="11" t="s">
        <v>114</v>
      </c>
      <c r="G45" s="37" t="s">
        <v>242</v>
      </c>
      <c r="H45" s="37" t="s">
        <v>243</v>
      </c>
      <c r="I45" s="5" t="s">
        <v>244</v>
      </c>
      <c r="J45" s="38">
        <v>10916</v>
      </c>
      <c r="K45" s="18">
        <v>1</v>
      </c>
      <c r="L45" s="38">
        <v>10916</v>
      </c>
      <c r="M45" s="39">
        <f t="shared" si="2"/>
        <v>10916</v>
      </c>
      <c r="N45" s="42">
        <v>0</v>
      </c>
      <c r="O45" s="39">
        <f>M45+N45</f>
        <v>10916</v>
      </c>
      <c r="P45" s="39" t="s">
        <v>124</v>
      </c>
      <c r="Q45" s="33" t="s">
        <v>245</v>
      </c>
    </row>
    <row r="46" spans="2:17" ht="117" customHeight="1">
      <c r="B46" s="17">
        <v>1503</v>
      </c>
      <c r="C46" s="34" t="s">
        <v>246</v>
      </c>
      <c r="D46" s="20">
        <v>44652</v>
      </c>
      <c r="E46" s="20">
        <v>44718</v>
      </c>
      <c r="F46" s="11" t="s">
        <v>105</v>
      </c>
      <c r="G46" s="37" t="s">
        <v>246</v>
      </c>
      <c r="H46" s="37" t="s">
        <v>247</v>
      </c>
      <c r="I46" s="5" t="s">
        <v>248</v>
      </c>
      <c r="J46" s="38">
        <v>1225.5</v>
      </c>
      <c r="K46" s="18">
        <v>1</v>
      </c>
      <c r="L46" s="38">
        <v>1195.06</v>
      </c>
      <c r="M46" s="39">
        <f t="shared" si="2"/>
        <v>1195.06</v>
      </c>
      <c r="N46" s="42">
        <v>0</v>
      </c>
      <c r="O46" s="39">
        <v>1195.06</v>
      </c>
      <c r="P46" s="39" t="s">
        <v>102</v>
      </c>
      <c r="Q46" s="19" t="s">
        <v>249</v>
      </c>
    </row>
    <row r="47" spans="2:17" ht="107.1" customHeight="1">
      <c r="B47" s="17">
        <v>1547</v>
      </c>
      <c r="C47" s="34" t="s">
        <v>250</v>
      </c>
      <c r="D47" s="20">
        <v>44740</v>
      </c>
      <c r="E47" s="20">
        <v>44771</v>
      </c>
      <c r="F47" s="11" t="s">
        <v>251</v>
      </c>
      <c r="G47" s="37" t="s">
        <v>252</v>
      </c>
      <c r="H47" s="37" t="s">
        <v>253</v>
      </c>
      <c r="I47" s="5" t="s">
        <v>254</v>
      </c>
      <c r="J47" s="38">
        <v>7812</v>
      </c>
      <c r="K47" s="18">
        <v>70</v>
      </c>
      <c r="L47" s="38">
        <v>111.6</v>
      </c>
      <c r="M47" s="39">
        <f t="shared" si="2"/>
        <v>7812</v>
      </c>
      <c r="N47" s="42">
        <v>0</v>
      </c>
      <c r="O47" s="39">
        <f>M47+N47</f>
        <v>7812</v>
      </c>
      <c r="P47" s="39" t="s">
        <v>102</v>
      </c>
      <c r="Q47" s="19" t="s">
        <v>255</v>
      </c>
    </row>
    <row r="48" spans="2:17" ht="117" customHeight="1">
      <c r="B48" s="17"/>
      <c r="C48" s="41" t="s">
        <v>256</v>
      </c>
      <c r="D48" s="20">
        <v>44743</v>
      </c>
      <c r="E48" s="20">
        <v>44743</v>
      </c>
      <c r="F48" s="11" t="s">
        <v>257</v>
      </c>
      <c r="G48" s="37" t="s">
        <v>258</v>
      </c>
      <c r="H48" s="37" t="s">
        <v>259</v>
      </c>
      <c r="I48" s="5" t="s">
        <v>260</v>
      </c>
      <c r="J48" s="38">
        <v>2299</v>
      </c>
      <c r="K48" s="18">
        <v>1</v>
      </c>
      <c r="L48" s="38">
        <v>2299</v>
      </c>
      <c r="M48" s="39">
        <f t="shared" si="2"/>
        <v>2299</v>
      </c>
      <c r="N48" s="42">
        <v>0</v>
      </c>
      <c r="O48" s="39">
        <f>M48+N48</f>
        <v>2299</v>
      </c>
      <c r="P48" s="39" t="s">
        <v>102</v>
      </c>
      <c r="Q48" s="19" t="s">
        <v>261</v>
      </c>
    </row>
    <row r="49" spans="2:17" ht="117" customHeight="1">
      <c r="B49" s="313">
        <v>1541</v>
      </c>
      <c r="C49" s="314" t="s">
        <v>262</v>
      </c>
      <c r="D49" s="315">
        <v>44722</v>
      </c>
      <c r="E49" s="315">
        <v>44755</v>
      </c>
      <c r="F49" s="316" t="s">
        <v>105</v>
      </c>
      <c r="G49" s="317" t="s">
        <v>263</v>
      </c>
      <c r="H49" s="37" t="s">
        <v>264</v>
      </c>
      <c r="I49" s="318" t="s">
        <v>265</v>
      </c>
      <c r="J49" s="319">
        <v>380</v>
      </c>
      <c r="K49" s="18">
        <v>1000</v>
      </c>
      <c r="L49" s="38">
        <v>0.23</v>
      </c>
      <c r="M49" s="39">
        <f t="shared" si="2"/>
        <v>230</v>
      </c>
      <c r="N49" s="42">
        <v>0</v>
      </c>
      <c r="O49" s="321">
        <f>M49+M50</f>
        <v>380</v>
      </c>
      <c r="P49" s="321" t="s">
        <v>102</v>
      </c>
      <c r="Q49" s="312" t="s">
        <v>266</v>
      </c>
    </row>
    <row r="50" spans="2:17" ht="117" customHeight="1">
      <c r="B50" s="313"/>
      <c r="C50" s="314"/>
      <c r="D50" s="315"/>
      <c r="E50" s="315"/>
      <c r="F50" s="316"/>
      <c r="G50" s="317"/>
      <c r="H50" s="37" t="s">
        <v>267</v>
      </c>
      <c r="I50" s="318"/>
      <c r="J50" s="319"/>
      <c r="K50" s="18">
        <v>500</v>
      </c>
      <c r="L50" s="38">
        <v>0.3</v>
      </c>
      <c r="M50" s="39">
        <f t="shared" si="2"/>
        <v>150</v>
      </c>
      <c r="N50" s="42">
        <v>0</v>
      </c>
      <c r="O50" s="321"/>
      <c r="P50" s="321"/>
      <c r="Q50" s="312"/>
    </row>
    <row r="51" spans="2:17" ht="117" customHeight="1">
      <c r="B51" s="17">
        <v>1548</v>
      </c>
      <c r="C51" s="41" t="s">
        <v>268</v>
      </c>
      <c r="D51" s="20">
        <v>44741</v>
      </c>
      <c r="E51" s="20">
        <v>44715</v>
      </c>
      <c r="F51" s="11" t="s">
        <v>110</v>
      </c>
      <c r="G51" s="37" t="s">
        <v>164</v>
      </c>
      <c r="H51" s="37" t="s">
        <v>269</v>
      </c>
      <c r="I51" s="5" t="s">
        <v>270</v>
      </c>
      <c r="J51" s="38">
        <v>24291.96</v>
      </c>
      <c r="K51" s="18">
        <v>1</v>
      </c>
      <c r="L51" s="38">
        <v>24200</v>
      </c>
      <c r="M51" s="39">
        <f t="shared" si="2"/>
        <v>24200</v>
      </c>
      <c r="N51" s="42">
        <v>0</v>
      </c>
      <c r="O51" s="39">
        <f t="shared" ref="O51:O58" si="5">M51+N51</f>
        <v>24200</v>
      </c>
      <c r="P51" s="39" t="s">
        <v>102</v>
      </c>
      <c r="Q51" s="19" t="s">
        <v>271</v>
      </c>
    </row>
    <row r="52" spans="2:17" ht="117" customHeight="1">
      <c r="B52" s="17">
        <v>1544</v>
      </c>
      <c r="C52" s="41" t="s">
        <v>272</v>
      </c>
      <c r="D52" s="20">
        <v>44756</v>
      </c>
      <c r="E52" s="20">
        <v>44763</v>
      </c>
      <c r="F52" s="11" t="s">
        <v>114</v>
      </c>
      <c r="G52" s="37" t="s">
        <v>164</v>
      </c>
      <c r="H52" s="37" t="s">
        <v>273</v>
      </c>
      <c r="I52" s="5" t="s">
        <v>274</v>
      </c>
      <c r="J52" s="38">
        <v>1872</v>
      </c>
      <c r="K52" s="18">
        <v>1</v>
      </c>
      <c r="L52" s="38">
        <v>1872</v>
      </c>
      <c r="M52" s="39">
        <f t="shared" si="2"/>
        <v>1872</v>
      </c>
      <c r="N52" s="42">
        <v>0</v>
      </c>
      <c r="O52" s="39">
        <f t="shared" si="5"/>
        <v>1872</v>
      </c>
      <c r="P52" s="39" t="s">
        <v>102</v>
      </c>
      <c r="Q52" s="19" t="s">
        <v>275</v>
      </c>
    </row>
    <row r="53" spans="2:17" ht="117" customHeight="1">
      <c r="B53" s="17">
        <v>1551</v>
      </c>
      <c r="C53" s="41" t="s">
        <v>276</v>
      </c>
      <c r="D53" s="20">
        <v>44755</v>
      </c>
      <c r="E53" s="20"/>
      <c r="F53" s="11" t="s">
        <v>277</v>
      </c>
      <c r="G53" s="37" t="s">
        <v>278</v>
      </c>
      <c r="H53" s="37" t="s">
        <v>279</v>
      </c>
      <c r="I53" s="5" t="s">
        <v>280</v>
      </c>
      <c r="J53" s="38">
        <v>11400</v>
      </c>
      <c r="K53" s="18">
        <v>1</v>
      </c>
      <c r="L53" s="38">
        <v>11400</v>
      </c>
      <c r="M53" s="39">
        <f t="shared" si="2"/>
        <v>11400</v>
      </c>
      <c r="N53" s="42">
        <v>0</v>
      </c>
      <c r="O53" s="39">
        <f t="shared" si="5"/>
        <v>11400</v>
      </c>
      <c r="P53" s="39" t="s">
        <v>102</v>
      </c>
      <c r="Q53" s="35" t="s">
        <v>281</v>
      </c>
    </row>
    <row r="54" spans="2:17" ht="117" customHeight="1">
      <c r="B54" s="17"/>
      <c r="C54" s="41" t="s">
        <v>282</v>
      </c>
      <c r="D54" s="20">
        <v>44750</v>
      </c>
      <c r="E54" s="20">
        <v>44754</v>
      </c>
      <c r="F54" s="11" t="s">
        <v>114</v>
      </c>
      <c r="G54" s="37" t="s">
        <v>258</v>
      </c>
      <c r="H54" s="37" t="s">
        <v>283</v>
      </c>
      <c r="I54" s="5" t="s">
        <v>284</v>
      </c>
      <c r="J54" s="38">
        <v>2750</v>
      </c>
      <c r="K54" s="18">
        <v>1</v>
      </c>
      <c r="L54" s="38">
        <v>2750</v>
      </c>
      <c r="M54" s="39">
        <f t="shared" si="2"/>
        <v>2750</v>
      </c>
      <c r="N54" s="42">
        <v>0</v>
      </c>
      <c r="O54" s="39">
        <f t="shared" si="5"/>
        <v>2750</v>
      </c>
      <c r="P54" s="39" t="s">
        <v>102</v>
      </c>
      <c r="Q54" s="19" t="s">
        <v>285</v>
      </c>
    </row>
    <row r="55" spans="2:17" ht="117" customHeight="1">
      <c r="B55" s="17">
        <v>1556</v>
      </c>
      <c r="C55" s="41" t="s">
        <v>286</v>
      </c>
      <c r="D55" s="20">
        <v>44767</v>
      </c>
      <c r="E55" s="20">
        <v>44770</v>
      </c>
      <c r="F55" s="11" t="s">
        <v>287</v>
      </c>
      <c r="G55" s="37" t="s">
        <v>288</v>
      </c>
      <c r="H55" s="37" t="s">
        <v>289</v>
      </c>
      <c r="I55" s="5" t="s">
        <v>290</v>
      </c>
      <c r="J55" s="38">
        <v>290</v>
      </c>
      <c r="K55" s="18">
        <v>1</v>
      </c>
      <c r="L55" s="38">
        <v>290</v>
      </c>
      <c r="M55" s="39">
        <f t="shared" si="2"/>
        <v>290</v>
      </c>
      <c r="N55" s="42">
        <v>0</v>
      </c>
      <c r="O55" s="39">
        <f t="shared" si="5"/>
        <v>290</v>
      </c>
      <c r="P55" s="39" t="s">
        <v>102</v>
      </c>
      <c r="Q55" s="19" t="s">
        <v>291</v>
      </c>
    </row>
    <row r="56" spans="2:17" ht="117" customHeight="1">
      <c r="B56" s="17">
        <v>1555</v>
      </c>
      <c r="C56" s="41" t="s">
        <v>134</v>
      </c>
      <c r="D56" s="20">
        <v>44764</v>
      </c>
      <c r="E56" s="20">
        <v>44824</v>
      </c>
      <c r="F56" s="11" t="s">
        <v>105</v>
      </c>
      <c r="G56" s="37" t="s">
        <v>292</v>
      </c>
      <c r="H56" s="37" t="s">
        <v>293</v>
      </c>
      <c r="I56" s="5" t="s">
        <v>136</v>
      </c>
      <c r="J56" s="38">
        <v>18488.439999999999</v>
      </c>
      <c r="K56" s="18">
        <v>200</v>
      </c>
      <c r="L56" s="38">
        <v>87.182199999999995</v>
      </c>
      <c r="M56" s="39">
        <f t="shared" si="2"/>
        <v>17436.439999999999</v>
      </c>
      <c r="N56" s="42">
        <v>1052</v>
      </c>
      <c r="O56" s="39">
        <f t="shared" si="5"/>
        <v>18488.439999999999</v>
      </c>
      <c r="P56" s="39" t="s">
        <v>102</v>
      </c>
      <c r="Q56" s="19" t="s">
        <v>294</v>
      </c>
    </row>
    <row r="57" spans="2:17" ht="117" customHeight="1">
      <c r="B57" s="17">
        <v>1563</v>
      </c>
      <c r="C57" s="41" t="s">
        <v>295</v>
      </c>
      <c r="D57" s="20">
        <v>44792</v>
      </c>
      <c r="E57" s="20">
        <v>44803</v>
      </c>
      <c r="F57" s="11" t="s">
        <v>105</v>
      </c>
      <c r="G57" s="37" t="s">
        <v>296</v>
      </c>
      <c r="H57" s="37" t="s">
        <v>297</v>
      </c>
      <c r="I57" s="5" t="s">
        <v>298</v>
      </c>
      <c r="J57" s="38">
        <v>3355</v>
      </c>
      <c r="K57" s="18">
        <v>1</v>
      </c>
      <c r="L57" s="36">
        <v>3355</v>
      </c>
      <c r="M57" s="39">
        <f>L57*K57</f>
        <v>3355</v>
      </c>
      <c r="N57" s="42">
        <v>0</v>
      </c>
      <c r="O57" s="39">
        <f t="shared" si="5"/>
        <v>3355</v>
      </c>
      <c r="P57" s="39" t="s">
        <v>102</v>
      </c>
      <c r="Q57" s="19" t="s">
        <v>299</v>
      </c>
    </row>
    <row r="58" spans="2:17" ht="117" customHeight="1">
      <c r="B58" s="17">
        <v>1560</v>
      </c>
      <c r="C58" s="41" t="s">
        <v>300</v>
      </c>
      <c r="D58" s="20">
        <v>44778</v>
      </c>
      <c r="E58" s="20"/>
      <c r="F58" s="11" t="s">
        <v>110</v>
      </c>
      <c r="G58" s="37" t="s">
        <v>301</v>
      </c>
      <c r="H58" s="37" t="s">
        <v>302</v>
      </c>
      <c r="I58" s="5" t="s">
        <v>303</v>
      </c>
      <c r="J58" s="38">
        <v>10000</v>
      </c>
      <c r="K58" s="18">
        <v>1</v>
      </c>
      <c r="L58" s="36">
        <v>10000</v>
      </c>
      <c r="M58" s="39">
        <f>L58*K58</f>
        <v>10000</v>
      </c>
      <c r="N58" s="42">
        <v>0</v>
      </c>
      <c r="O58" s="39">
        <f t="shared" si="5"/>
        <v>10000</v>
      </c>
      <c r="P58" s="48" t="s">
        <v>304</v>
      </c>
      <c r="Q58" s="33" t="s">
        <v>305</v>
      </c>
    </row>
    <row r="59" spans="2:17" ht="117" customHeight="1">
      <c r="B59" s="313">
        <v>1562</v>
      </c>
      <c r="C59" s="314" t="s">
        <v>306</v>
      </c>
      <c r="D59" s="315">
        <v>44791</v>
      </c>
      <c r="E59" s="315">
        <v>44799</v>
      </c>
      <c r="F59" s="316" t="s">
        <v>105</v>
      </c>
      <c r="G59" s="317" t="s">
        <v>306</v>
      </c>
      <c r="H59" s="37" t="s">
        <v>307</v>
      </c>
      <c r="I59" s="318" t="s">
        <v>308</v>
      </c>
      <c r="J59" s="319">
        <v>82.98</v>
      </c>
      <c r="K59" s="18">
        <v>1</v>
      </c>
      <c r="L59" s="36">
        <v>39.99</v>
      </c>
      <c r="M59" s="39">
        <f>L59*K59</f>
        <v>39.99</v>
      </c>
      <c r="N59" s="320">
        <v>0</v>
      </c>
      <c r="O59" s="321">
        <f>M59+M60</f>
        <v>82.98</v>
      </c>
      <c r="P59" s="322" t="s">
        <v>102</v>
      </c>
      <c r="Q59" s="312" t="s">
        <v>309</v>
      </c>
    </row>
    <row r="60" spans="2:17" ht="117" customHeight="1">
      <c r="B60" s="313"/>
      <c r="C60" s="314"/>
      <c r="D60" s="315"/>
      <c r="E60" s="315"/>
      <c r="F60" s="316"/>
      <c r="G60" s="317"/>
      <c r="H60" s="37" t="s">
        <v>310</v>
      </c>
      <c r="I60" s="318"/>
      <c r="J60" s="319"/>
      <c r="K60" s="18">
        <v>1</v>
      </c>
      <c r="L60" s="36">
        <v>42.99</v>
      </c>
      <c r="M60" s="39">
        <f>L60*K60</f>
        <v>42.99</v>
      </c>
      <c r="N60" s="320"/>
      <c r="O60" s="321"/>
      <c r="P60" s="322"/>
      <c r="Q60" s="312"/>
    </row>
    <row r="61" spans="2:17" ht="117" customHeight="1">
      <c r="B61" s="17">
        <v>1557</v>
      </c>
      <c r="C61" s="41" t="s">
        <v>311</v>
      </c>
      <c r="D61" s="20">
        <v>44768</v>
      </c>
      <c r="E61" s="20">
        <v>44789</v>
      </c>
      <c r="F61" s="11" t="s">
        <v>105</v>
      </c>
      <c r="G61" s="37" t="s">
        <v>312</v>
      </c>
      <c r="H61" s="37" t="s">
        <v>313</v>
      </c>
      <c r="I61" s="5" t="s">
        <v>314</v>
      </c>
      <c r="J61" s="38">
        <v>214.9</v>
      </c>
      <c r="K61" s="18">
        <v>1000</v>
      </c>
      <c r="L61" s="38">
        <v>0.21490000000000001</v>
      </c>
      <c r="M61" s="39">
        <f t="shared" ref="M61:M73" si="6">K61*L61</f>
        <v>214.9</v>
      </c>
      <c r="N61" s="42">
        <v>0</v>
      </c>
      <c r="O61" s="39">
        <f t="shared" ref="O61:O66" si="7">M61+N61</f>
        <v>214.9</v>
      </c>
      <c r="P61" s="5" t="s">
        <v>102</v>
      </c>
      <c r="Q61" s="19" t="s">
        <v>315</v>
      </c>
    </row>
    <row r="62" spans="2:17" ht="117" customHeight="1">
      <c r="B62" s="17">
        <v>1579</v>
      </c>
      <c r="C62" s="41" t="s">
        <v>316</v>
      </c>
      <c r="D62" s="20">
        <v>44818</v>
      </c>
      <c r="E62" s="20">
        <v>44819</v>
      </c>
      <c r="F62" s="11" t="s">
        <v>99</v>
      </c>
      <c r="G62" s="37" t="s">
        <v>317</v>
      </c>
      <c r="H62" s="37" t="s">
        <v>317</v>
      </c>
      <c r="I62" s="5" t="s">
        <v>318</v>
      </c>
      <c r="J62" s="38">
        <v>284.73</v>
      </c>
      <c r="K62" s="18">
        <v>10</v>
      </c>
      <c r="L62" s="38">
        <v>28.472999999999999</v>
      </c>
      <c r="M62" s="39">
        <f t="shared" si="6"/>
        <v>284.73</v>
      </c>
      <c r="N62" s="42">
        <v>0</v>
      </c>
      <c r="O62" s="39">
        <f t="shared" si="7"/>
        <v>284.73</v>
      </c>
      <c r="P62" s="5" t="s">
        <v>102</v>
      </c>
      <c r="Q62" s="19" t="s">
        <v>319</v>
      </c>
    </row>
    <row r="63" spans="2:17" ht="117" customHeight="1">
      <c r="B63" s="17">
        <v>1580</v>
      </c>
      <c r="C63" s="41" t="s">
        <v>320</v>
      </c>
      <c r="D63" s="20">
        <v>44830</v>
      </c>
      <c r="E63" s="20">
        <v>44830</v>
      </c>
      <c r="F63" s="11" t="s">
        <v>105</v>
      </c>
      <c r="G63" s="37" t="s">
        <v>320</v>
      </c>
      <c r="H63" s="37" t="s">
        <v>321</v>
      </c>
      <c r="I63" s="5" t="s">
        <v>322</v>
      </c>
      <c r="J63" s="38">
        <v>208.8</v>
      </c>
      <c r="K63" s="18">
        <v>1</v>
      </c>
      <c r="L63" s="38">
        <v>208.8</v>
      </c>
      <c r="M63" s="39">
        <f t="shared" si="6"/>
        <v>208.8</v>
      </c>
      <c r="N63" s="42">
        <v>0</v>
      </c>
      <c r="O63" s="39">
        <f t="shared" si="7"/>
        <v>208.8</v>
      </c>
      <c r="P63" s="5" t="s">
        <v>102</v>
      </c>
      <c r="Q63" s="19" t="s">
        <v>323</v>
      </c>
    </row>
    <row r="64" spans="2:17" ht="117" customHeight="1">
      <c r="B64" s="17">
        <v>1574</v>
      </c>
      <c r="C64" s="41" t="s">
        <v>324</v>
      </c>
      <c r="D64" s="20">
        <v>44816</v>
      </c>
      <c r="E64" s="20">
        <v>44818</v>
      </c>
      <c r="F64" s="11" t="s">
        <v>105</v>
      </c>
      <c r="G64" s="37" t="s">
        <v>324</v>
      </c>
      <c r="H64" s="37" t="s">
        <v>324</v>
      </c>
      <c r="I64" s="5" t="s">
        <v>325</v>
      </c>
      <c r="J64" s="38">
        <v>39.799999999999997</v>
      </c>
      <c r="K64" s="18">
        <v>50</v>
      </c>
      <c r="L64" s="38">
        <v>39.799999999999997</v>
      </c>
      <c r="M64" s="39">
        <f t="shared" si="6"/>
        <v>1989.9999999999998</v>
      </c>
      <c r="N64" s="42">
        <v>0</v>
      </c>
      <c r="O64" s="39">
        <f t="shared" si="7"/>
        <v>1989.9999999999998</v>
      </c>
      <c r="P64" s="5" t="s">
        <v>102</v>
      </c>
      <c r="Q64" s="19" t="s">
        <v>326</v>
      </c>
    </row>
    <row r="65" spans="2:17" ht="117" customHeight="1">
      <c r="B65" s="17">
        <v>1581</v>
      </c>
      <c r="C65" s="41" t="s">
        <v>327</v>
      </c>
      <c r="D65" s="20">
        <v>44830</v>
      </c>
      <c r="E65" s="20">
        <v>44831</v>
      </c>
      <c r="F65" s="11" t="s">
        <v>105</v>
      </c>
      <c r="G65" s="37" t="s">
        <v>327</v>
      </c>
      <c r="H65" s="37" t="s">
        <v>327</v>
      </c>
      <c r="I65" s="5" t="s">
        <v>318</v>
      </c>
      <c r="J65" s="38">
        <v>85.38</v>
      </c>
      <c r="K65" s="18">
        <v>1</v>
      </c>
      <c r="L65" s="38">
        <v>70.540000000000006</v>
      </c>
      <c r="M65" s="39">
        <f t="shared" si="6"/>
        <v>70.540000000000006</v>
      </c>
      <c r="N65" s="42">
        <v>14.84</v>
      </c>
      <c r="O65" s="39">
        <f t="shared" si="7"/>
        <v>85.38000000000001</v>
      </c>
      <c r="P65" s="5" t="s">
        <v>102</v>
      </c>
      <c r="Q65" s="19" t="s">
        <v>328</v>
      </c>
    </row>
    <row r="66" spans="2:17" ht="117" customHeight="1">
      <c r="B66" s="17">
        <v>1578</v>
      </c>
      <c r="C66" s="41" t="s">
        <v>329</v>
      </c>
      <c r="D66" s="20">
        <v>44817</v>
      </c>
      <c r="E66" s="20">
        <v>44826</v>
      </c>
      <c r="F66" s="11" t="s">
        <v>147</v>
      </c>
      <c r="G66" s="37" t="s">
        <v>329</v>
      </c>
      <c r="H66" s="37" t="s">
        <v>329</v>
      </c>
      <c r="I66" s="5" t="s">
        <v>330</v>
      </c>
      <c r="J66" s="38">
        <v>386.1</v>
      </c>
      <c r="K66" s="18">
        <v>198</v>
      </c>
      <c r="L66" s="38">
        <v>1.95</v>
      </c>
      <c r="M66" s="39">
        <f t="shared" si="6"/>
        <v>386.09999999999997</v>
      </c>
      <c r="N66" s="42">
        <v>0</v>
      </c>
      <c r="O66" s="39">
        <f t="shared" si="7"/>
        <v>386.09999999999997</v>
      </c>
      <c r="P66" s="39" t="s">
        <v>102</v>
      </c>
      <c r="Q66" s="19" t="s">
        <v>331</v>
      </c>
    </row>
    <row r="67" spans="2:17" ht="117" customHeight="1">
      <c r="B67" s="313">
        <v>1565</v>
      </c>
      <c r="C67" s="314" t="s">
        <v>332</v>
      </c>
      <c r="D67" s="315">
        <v>44804</v>
      </c>
      <c r="E67" s="315">
        <v>44830</v>
      </c>
      <c r="F67" s="316" t="s">
        <v>105</v>
      </c>
      <c r="G67" s="317" t="s">
        <v>332</v>
      </c>
      <c r="H67" s="37" t="s">
        <v>333</v>
      </c>
      <c r="I67" s="318" t="s">
        <v>334</v>
      </c>
      <c r="J67" s="319">
        <v>8800</v>
      </c>
      <c r="K67" s="18">
        <v>300</v>
      </c>
      <c r="L67" s="38">
        <v>12</v>
      </c>
      <c r="M67" s="39">
        <f t="shared" si="6"/>
        <v>3600</v>
      </c>
      <c r="N67" s="320">
        <v>0</v>
      </c>
      <c r="O67" s="321">
        <f>M67+M68</f>
        <v>8799.9997000000003</v>
      </c>
      <c r="P67" s="321" t="s">
        <v>102</v>
      </c>
      <c r="Q67" s="312" t="s">
        <v>335</v>
      </c>
    </row>
    <row r="68" spans="2:17" ht="117" customHeight="1">
      <c r="B68" s="313"/>
      <c r="C68" s="314"/>
      <c r="D68" s="315"/>
      <c r="E68" s="315"/>
      <c r="F68" s="316"/>
      <c r="G68" s="317"/>
      <c r="H68" s="37" t="s">
        <v>336</v>
      </c>
      <c r="I68" s="318"/>
      <c r="J68" s="319"/>
      <c r="K68" s="18">
        <v>700</v>
      </c>
      <c r="L68" s="18">
        <v>7.4285709999999998</v>
      </c>
      <c r="M68" s="39">
        <f t="shared" si="6"/>
        <v>5199.9997000000003</v>
      </c>
      <c r="N68" s="320"/>
      <c r="O68" s="321"/>
      <c r="P68" s="321"/>
      <c r="Q68" s="312"/>
    </row>
    <row r="69" spans="2:17" ht="117" customHeight="1">
      <c r="B69" s="313">
        <v>1582</v>
      </c>
      <c r="C69" s="314" t="s">
        <v>337</v>
      </c>
      <c r="D69" s="315">
        <v>44831</v>
      </c>
      <c r="E69" s="315"/>
      <c r="F69" s="316" t="s">
        <v>105</v>
      </c>
      <c r="G69" s="317" t="s">
        <v>338</v>
      </c>
      <c r="H69" s="37" t="s">
        <v>339</v>
      </c>
      <c r="I69" s="318" t="s">
        <v>340</v>
      </c>
      <c r="J69" s="319">
        <v>381</v>
      </c>
      <c r="K69" s="18">
        <v>1000</v>
      </c>
      <c r="L69" s="18">
        <v>0.214</v>
      </c>
      <c r="M69" s="39">
        <f t="shared" si="6"/>
        <v>214</v>
      </c>
      <c r="N69" s="320">
        <v>0</v>
      </c>
      <c r="O69" s="321">
        <f>M69+M70</f>
        <v>381</v>
      </c>
      <c r="P69" s="321" t="s">
        <v>102</v>
      </c>
      <c r="Q69" s="312" t="s">
        <v>341</v>
      </c>
    </row>
    <row r="70" spans="2:17" ht="117" customHeight="1">
      <c r="B70" s="313"/>
      <c r="C70" s="314"/>
      <c r="D70" s="315"/>
      <c r="E70" s="315"/>
      <c r="F70" s="316"/>
      <c r="G70" s="317"/>
      <c r="H70" s="37" t="s">
        <v>339</v>
      </c>
      <c r="I70" s="318"/>
      <c r="J70" s="319"/>
      <c r="K70" s="18">
        <v>500</v>
      </c>
      <c r="L70" s="18">
        <v>0.33400000000000002</v>
      </c>
      <c r="M70" s="39">
        <f t="shared" si="6"/>
        <v>167</v>
      </c>
      <c r="N70" s="320"/>
      <c r="O70" s="321"/>
      <c r="P70" s="321"/>
      <c r="Q70" s="312"/>
    </row>
    <row r="71" spans="2:17" ht="117" customHeight="1">
      <c r="B71" s="17">
        <v>1585</v>
      </c>
      <c r="C71" s="41" t="s">
        <v>342</v>
      </c>
      <c r="D71" s="20">
        <v>44840</v>
      </c>
      <c r="E71" s="20"/>
      <c r="F71" s="11" t="s">
        <v>105</v>
      </c>
      <c r="G71" s="37" t="s">
        <v>343</v>
      </c>
      <c r="H71" s="37" t="s">
        <v>343</v>
      </c>
      <c r="I71" s="5" t="s">
        <v>344</v>
      </c>
      <c r="J71" s="38">
        <v>438</v>
      </c>
      <c r="K71" s="18">
        <v>1000</v>
      </c>
      <c r="L71" s="18">
        <v>0.438</v>
      </c>
      <c r="M71" s="39">
        <f t="shared" si="6"/>
        <v>438</v>
      </c>
      <c r="N71" s="42">
        <v>0</v>
      </c>
      <c r="O71" s="39">
        <f>M71+N71</f>
        <v>438</v>
      </c>
      <c r="P71" s="5" t="s">
        <v>102</v>
      </c>
      <c r="Q71" s="19" t="s">
        <v>345</v>
      </c>
    </row>
    <row r="72" spans="2:17" ht="117" customHeight="1">
      <c r="B72" s="17">
        <v>1584</v>
      </c>
      <c r="C72" s="41" t="s">
        <v>346</v>
      </c>
      <c r="D72" s="20">
        <v>44839</v>
      </c>
      <c r="E72" s="20"/>
      <c r="F72" s="11" t="s">
        <v>105</v>
      </c>
      <c r="G72" s="49" t="s">
        <v>347</v>
      </c>
      <c r="H72" s="49" t="s">
        <v>347</v>
      </c>
      <c r="I72" s="5" t="s">
        <v>348</v>
      </c>
      <c r="J72" s="38">
        <v>2138</v>
      </c>
      <c r="K72" s="18">
        <v>150</v>
      </c>
      <c r="L72" s="18">
        <v>14</v>
      </c>
      <c r="M72" s="39">
        <f t="shared" si="6"/>
        <v>2100</v>
      </c>
      <c r="N72" s="42">
        <v>38</v>
      </c>
      <c r="O72" s="39">
        <f>N72+M72</f>
        <v>2138</v>
      </c>
      <c r="P72" s="5" t="s">
        <v>102</v>
      </c>
      <c r="Q72" s="19" t="s">
        <v>349</v>
      </c>
    </row>
    <row r="73" spans="2:17" ht="15.75" thickBot="1">
      <c r="B73" s="6" t="s">
        <v>8</v>
      </c>
      <c r="C73" s="7"/>
      <c r="D73" s="8"/>
      <c r="E73" s="8"/>
      <c r="F73" s="7"/>
      <c r="G73" s="8"/>
      <c r="H73" s="7"/>
      <c r="I73" s="8"/>
      <c r="J73" s="9" t="e">
        <f>SUM(#REF!)</f>
        <v>#REF!</v>
      </c>
      <c r="K73" s="8"/>
      <c r="L73" s="9"/>
      <c r="M73" s="9">
        <f t="shared" si="6"/>
        <v>0</v>
      </c>
      <c r="N73" s="9"/>
      <c r="O73" s="9">
        <f>SUM(O3:O48)</f>
        <v>247738.78999999998</v>
      </c>
      <c r="P73" s="8"/>
      <c r="Q73" s="10"/>
    </row>
    <row r="74" spans="2:17">
      <c r="B74" s="5"/>
      <c r="C74" s="11"/>
      <c r="D74" s="5"/>
      <c r="E74" s="5"/>
      <c r="F74" s="11"/>
      <c r="G74" s="5"/>
      <c r="H74" s="11"/>
      <c r="I74" s="5"/>
      <c r="J74" s="12"/>
      <c r="K74" s="5"/>
      <c r="L74" s="12"/>
      <c r="M74" s="12"/>
      <c r="N74" s="12"/>
      <c r="O74" s="12"/>
      <c r="P74" s="5"/>
      <c r="Q74" s="5"/>
    </row>
    <row r="81" spans="7:7">
      <c r="G81">
        <v>59</v>
      </c>
    </row>
  </sheetData>
  <autoFilter ref="B2:Q73"/>
  <mergeCells count="82">
    <mergeCell ref="H33:H34"/>
    <mergeCell ref="I33:I34"/>
    <mergeCell ref="G33:G34"/>
    <mergeCell ref="B11:B18"/>
    <mergeCell ref="C11:C18"/>
    <mergeCell ref="D11:D19"/>
    <mergeCell ref="E11:E19"/>
    <mergeCell ref="F11:F19"/>
    <mergeCell ref="G11:G19"/>
    <mergeCell ref="B33:B34"/>
    <mergeCell ref="C33:C34"/>
    <mergeCell ref="D33:D34"/>
    <mergeCell ref="E33:E34"/>
    <mergeCell ref="F33:F34"/>
    <mergeCell ref="N11:N19"/>
    <mergeCell ref="O11:O19"/>
    <mergeCell ref="P11:P19"/>
    <mergeCell ref="Q11:Q19"/>
    <mergeCell ref="I11:I19"/>
    <mergeCell ref="J33:J34"/>
    <mergeCell ref="O33:O34"/>
    <mergeCell ref="P33:P34"/>
    <mergeCell ref="P41:P42"/>
    <mergeCell ref="Q41:Q42"/>
    <mergeCell ref="O41:O42"/>
    <mergeCell ref="Q33:Q34"/>
    <mergeCell ref="B41:B42"/>
    <mergeCell ref="C41:C42"/>
    <mergeCell ref="D41:D42"/>
    <mergeCell ref="E41:E42"/>
    <mergeCell ref="F41:F42"/>
    <mergeCell ref="G41:G42"/>
    <mergeCell ref="G49:G50"/>
    <mergeCell ref="I41:I42"/>
    <mergeCell ref="J41:J42"/>
    <mergeCell ref="N41:N42"/>
    <mergeCell ref="I49:I50"/>
    <mergeCell ref="J49:J50"/>
    <mergeCell ref="B49:B50"/>
    <mergeCell ref="C49:C50"/>
    <mergeCell ref="D49:D50"/>
    <mergeCell ref="E49:E50"/>
    <mergeCell ref="F49:F50"/>
    <mergeCell ref="B59:B60"/>
    <mergeCell ref="C59:C60"/>
    <mergeCell ref="D59:D60"/>
    <mergeCell ref="E59:E60"/>
    <mergeCell ref="F59:F60"/>
    <mergeCell ref="O49:O50"/>
    <mergeCell ref="P49:P50"/>
    <mergeCell ref="Q49:Q50"/>
    <mergeCell ref="Q59:Q60"/>
    <mergeCell ref="B67:B68"/>
    <mergeCell ref="C67:C68"/>
    <mergeCell ref="D67:D68"/>
    <mergeCell ref="E67:E68"/>
    <mergeCell ref="F67:F68"/>
    <mergeCell ref="G67:G68"/>
    <mergeCell ref="I67:I68"/>
    <mergeCell ref="J67:J68"/>
    <mergeCell ref="N67:N68"/>
    <mergeCell ref="G59:G60"/>
    <mergeCell ref="I59:I60"/>
    <mergeCell ref="J59:J60"/>
    <mergeCell ref="N59:N60"/>
    <mergeCell ref="O59:O60"/>
    <mergeCell ref="P59:P60"/>
    <mergeCell ref="O67:O68"/>
    <mergeCell ref="P67:P68"/>
    <mergeCell ref="Q67:Q68"/>
    <mergeCell ref="B69:B70"/>
    <mergeCell ref="C69:C70"/>
    <mergeCell ref="D69:D70"/>
    <mergeCell ref="E69:E70"/>
    <mergeCell ref="F69:F70"/>
    <mergeCell ref="G69:G70"/>
    <mergeCell ref="I69:I70"/>
    <mergeCell ref="J69:J70"/>
    <mergeCell ref="N69:N70"/>
    <mergeCell ref="O69:O70"/>
    <mergeCell ref="P69:P70"/>
    <mergeCell ref="Q69:Q70"/>
  </mergeCells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46"/>
  <sheetViews>
    <sheetView zoomScale="90" zoomScaleNormal="90" workbookViewId="0">
      <pane ySplit="1" topLeftCell="A2" activePane="bottomLeft" state="frozen"/>
      <selection pane="bottomLeft" activeCell="A5" sqref="A5"/>
    </sheetView>
  </sheetViews>
  <sheetFormatPr defaultColWidth="9.140625" defaultRowHeight="15"/>
  <cols>
    <col min="1" max="1" width="25.7109375" style="417" customWidth="1"/>
    <col min="2" max="2" width="72.140625" style="418" customWidth="1"/>
    <col min="3" max="4" width="12.7109375" style="417" customWidth="1"/>
    <col min="5" max="5" width="50.28515625" style="419" customWidth="1"/>
    <col min="6" max="6" width="12.7109375" style="417" customWidth="1"/>
    <col min="7" max="7" width="38.5703125" style="396" customWidth="1"/>
    <col min="8" max="8" width="55.5703125" style="396" customWidth="1"/>
    <col min="9" max="9" width="14.28515625" style="420" customWidth="1"/>
    <col min="10" max="10" width="12.7109375" style="396" customWidth="1"/>
    <col min="11" max="11" width="14.5703125" hidden="1" customWidth="1"/>
    <col min="12" max="13" width="12.7109375" hidden="1" customWidth="1"/>
    <col min="14" max="14" width="17.5703125" style="429" customWidth="1"/>
    <col min="15" max="16384" width="9.140625" style="420"/>
  </cols>
  <sheetData>
    <row r="1" spans="1:14" s="422" customFormat="1" ht="45">
      <c r="A1" s="341" t="s">
        <v>350</v>
      </c>
      <c r="B1" s="342" t="s">
        <v>351</v>
      </c>
      <c r="C1" s="343" t="s">
        <v>352</v>
      </c>
      <c r="D1" s="343" t="s">
        <v>9</v>
      </c>
      <c r="E1" s="343" t="s">
        <v>87</v>
      </c>
      <c r="F1" s="343" t="s">
        <v>89</v>
      </c>
      <c r="G1" s="341" t="s">
        <v>90</v>
      </c>
      <c r="H1" s="343" t="s">
        <v>92</v>
      </c>
      <c r="I1" s="343" t="s">
        <v>1165</v>
      </c>
      <c r="J1" s="343" t="s">
        <v>4</v>
      </c>
      <c r="K1" s="125" t="s">
        <v>94</v>
      </c>
      <c r="L1" s="125" t="s">
        <v>95</v>
      </c>
      <c r="M1" s="125" t="s">
        <v>7</v>
      </c>
      <c r="N1" s="421" t="s">
        <v>354</v>
      </c>
    </row>
    <row r="2" spans="1:14" s="396" customFormat="1" ht="24.75" customHeight="1">
      <c r="A2" s="344" t="s">
        <v>355</v>
      </c>
      <c r="B2" s="346" t="s">
        <v>14</v>
      </c>
      <c r="C2" s="345">
        <v>45296</v>
      </c>
      <c r="D2" s="347">
        <v>1877</v>
      </c>
      <c r="E2" s="330" t="s">
        <v>356</v>
      </c>
      <c r="F2" s="330" t="s">
        <v>357</v>
      </c>
      <c r="G2" s="348" t="s">
        <v>358</v>
      </c>
      <c r="H2" s="349" t="s">
        <v>359</v>
      </c>
      <c r="I2" s="331">
        <v>9000</v>
      </c>
      <c r="J2" s="347">
        <v>400</v>
      </c>
      <c r="K2" s="133">
        <f>I2/J2</f>
        <v>22.5</v>
      </c>
      <c r="L2" s="133">
        <v>9000</v>
      </c>
      <c r="M2" s="134">
        <v>0</v>
      </c>
      <c r="N2" s="338">
        <v>9000</v>
      </c>
    </row>
    <row r="3" spans="1:14" s="396" customFormat="1" ht="24.75" customHeight="1">
      <c r="A3" s="350" t="s">
        <v>360</v>
      </c>
      <c r="B3" s="352" t="s">
        <v>10</v>
      </c>
      <c r="C3" s="351">
        <v>45293</v>
      </c>
      <c r="D3" s="353">
        <v>1876</v>
      </c>
      <c r="E3" s="330" t="s">
        <v>361</v>
      </c>
      <c r="F3" s="332" t="s">
        <v>362</v>
      </c>
      <c r="G3" s="348" t="s">
        <v>363</v>
      </c>
      <c r="H3" s="332" t="s">
        <v>364</v>
      </c>
      <c r="I3" s="333">
        <v>90</v>
      </c>
      <c r="J3" s="353">
        <v>1</v>
      </c>
      <c r="K3" s="137">
        <v>87.2</v>
      </c>
      <c r="L3" s="137">
        <v>87.2</v>
      </c>
      <c r="M3" s="138">
        <v>0</v>
      </c>
      <c r="N3" s="339">
        <v>87.2</v>
      </c>
    </row>
    <row r="4" spans="1:14" s="396" customFormat="1" ht="24.75" customHeight="1">
      <c r="A4" s="350" t="s">
        <v>365</v>
      </c>
      <c r="B4" s="352" t="s">
        <v>366</v>
      </c>
      <c r="C4" s="351">
        <v>45295</v>
      </c>
      <c r="D4" s="353">
        <v>1878</v>
      </c>
      <c r="E4" s="332" t="s">
        <v>367</v>
      </c>
      <c r="F4" s="332" t="s">
        <v>114</v>
      </c>
      <c r="G4" s="332" t="s">
        <v>368</v>
      </c>
      <c r="H4" s="332" t="s">
        <v>369</v>
      </c>
      <c r="I4" s="333">
        <v>11200</v>
      </c>
      <c r="J4" s="353">
        <v>1</v>
      </c>
      <c r="K4" s="137">
        <v>11200</v>
      </c>
      <c r="L4" s="137">
        <v>11200</v>
      </c>
      <c r="M4" s="138">
        <v>0</v>
      </c>
      <c r="N4" s="339">
        <v>11200</v>
      </c>
    </row>
    <row r="5" spans="1:14" s="396" customFormat="1" ht="24.75" customHeight="1">
      <c r="A5" s="350" t="s">
        <v>370</v>
      </c>
      <c r="B5" s="352" t="s">
        <v>371</v>
      </c>
      <c r="C5" s="351">
        <v>45296</v>
      </c>
      <c r="D5" s="353">
        <v>1880</v>
      </c>
      <c r="E5" s="332" t="s">
        <v>372</v>
      </c>
      <c r="F5" s="332" t="s">
        <v>357</v>
      </c>
      <c r="G5" s="332" t="s">
        <v>373</v>
      </c>
      <c r="H5" s="332" t="s">
        <v>374</v>
      </c>
      <c r="I5" s="333">
        <v>419.9</v>
      </c>
      <c r="J5" s="354">
        <v>2000</v>
      </c>
      <c r="K5" s="137">
        <f>(I5/J5)</f>
        <v>0.20995</v>
      </c>
      <c r="L5" s="137">
        <v>419.9</v>
      </c>
      <c r="M5" s="138">
        <v>0</v>
      </c>
      <c r="N5" s="339">
        <v>419.9</v>
      </c>
    </row>
    <row r="6" spans="1:14" s="396" customFormat="1" ht="24.75" customHeight="1">
      <c r="A6" s="350" t="s">
        <v>375</v>
      </c>
      <c r="B6" s="352" t="s">
        <v>376</v>
      </c>
      <c r="C6" s="351">
        <v>45301</v>
      </c>
      <c r="D6" s="353">
        <v>1883</v>
      </c>
      <c r="E6" s="332" t="s">
        <v>377</v>
      </c>
      <c r="F6" s="332" t="s">
        <v>357</v>
      </c>
      <c r="G6" s="330" t="s">
        <v>358</v>
      </c>
      <c r="H6" s="332" t="s">
        <v>378</v>
      </c>
      <c r="I6" s="333">
        <v>6450</v>
      </c>
      <c r="J6" s="354">
        <v>2000</v>
      </c>
      <c r="K6" s="137">
        <f>I6/J6</f>
        <v>3.2250000000000001</v>
      </c>
      <c r="L6" s="137">
        <v>6450</v>
      </c>
      <c r="M6" s="138">
        <v>0</v>
      </c>
      <c r="N6" s="339">
        <v>6450</v>
      </c>
    </row>
    <row r="7" spans="1:14" s="396" customFormat="1" ht="24.75" customHeight="1">
      <c r="A7" s="350" t="s">
        <v>379</v>
      </c>
      <c r="B7" s="352" t="s">
        <v>371</v>
      </c>
      <c r="C7" s="351">
        <v>45309</v>
      </c>
      <c r="D7" s="353">
        <v>1881</v>
      </c>
      <c r="E7" s="332" t="s">
        <v>380</v>
      </c>
      <c r="F7" s="332" t="s">
        <v>357</v>
      </c>
      <c r="G7" s="332" t="s">
        <v>373</v>
      </c>
      <c r="H7" s="332" t="s">
        <v>381</v>
      </c>
      <c r="I7" s="333">
        <v>1870</v>
      </c>
      <c r="J7" s="354">
        <v>5500</v>
      </c>
      <c r="K7" s="137">
        <v>0.34</v>
      </c>
      <c r="L7" s="137">
        <f>I7</f>
        <v>1870</v>
      </c>
      <c r="M7" s="138">
        <v>0</v>
      </c>
      <c r="N7" s="339">
        <f>L7</f>
        <v>1870</v>
      </c>
    </row>
    <row r="8" spans="1:14" s="396" customFormat="1" ht="24.75" customHeight="1">
      <c r="A8" s="355" t="s">
        <v>382</v>
      </c>
      <c r="B8" s="357" t="s">
        <v>383</v>
      </c>
      <c r="C8" s="356">
        <v>44961</v>
      </c>
      <c r="D8" s="337">
        <v>1888</v>
      </c>
      <c r="E8" s="334" t="s">
        <v>384</v>
      </c>
      <c r="F8" s="334" t="s">
        <v>147</v>
      </c>
      <c r="G8" s="334" t="s">
        <v>385</v>
      </c>
      <c r="H8" s="334" t="s">
        <v>386</v>
      </c>
      <c r="I8" s="335">
        <v>24000</v>
      </c>
      <c r="J8" s="337">
        <v>1</v>
      </c>
      <c r="K8" s="129">
        <v>24000</v>
      </c>
      <c r="L8" s="129">
        <v>24000</v>
      </c>
      <c r="M8" s="130">
        <v>0</v>
      </c>
      <c r="N8" s="340">
        <v>24000</v>
      </c>
    </row>
    <row r="9" spans="1:14" s="396" customFormat="1" ht="24.75" customHeight="1">
      <c r="A9" s="355" t="s">
        <v>387</v>
      </c>
      <c r="B9" s="357" t="s">
        <v>388</v>
      </c>
      <c r="C9" s="356">
        <v>45302</v>
      </c>
      <c r="D9" s="337">
        <v>1884</v>
      </c>
      <c r="E9" s="332" t="s">
        <v>389</v>
      </c>
      <c r="F9" s="334" t="s">
        <v>390</v>
      </c>
      <c r="G9" s="334" t="s">
        <v>368</v>
      </c>
      <c r="H9" s="332" t="s">
        <v>391</v>
      </c>
      <c r="I9" s="335">
        <v>25370</v>
      </c>
      <c r="J9" s="337">
        <v>1</v>
      </c>
      <c r="K9" s="129">
        <v>25370</v>
      </c>
      <c r="L9" s="129">
        <f>K9</f>
        <v>25370</v>
      </c>
      <c r="M9" s="130">
        <v>0</v>
      </c>
      <c r="N9" s="340">
        <f>L9</f>
        <v>25370</v>
      </c>
    </row>
    <row r="10" spans="1:14" s="396" customFormat="1" ht="24.75" customHeight="1">
      <c r="A10" s="355" t="s">
        <v>392</v>
      </c>
      <c r="B10" s="357" t="s">
        <v>12</v>
      </c>
      <c r="C10" s="356">
        <v>45307</v>
      </c>
      <c r="D10" s="337">
        <v>1886</v>
      </c>
      <c r="E10" s="334" t="s">
        <v>393</v>
      </c>
      <c r="F10" s="334" t="s">
        <v>251</v>
      </c>
      <c r="G10" s="334" t="s">
        <v>394</v>
      </c>
      <c r="H10" s="334" t="s">
        <v>395</v>
      </c>
      <c r="I10" s="335">
        <v>319.29000000000002</v>
      </c>
      <c r="J10" s="337">
        <v>1</v>
      </c>
      <c r="K10" s="129">
        <v>303.25</v>
      </c>
      <c r="L10" s="129">
        <v>304.13</v>
      </c>
      <c r="M10" s="130">
        <v>16.04</v>
      </c>
      <c r="N10" s="340">
        <f>(K10+M10-15.16)</f>
        <v>304.13</v>
      </c>
    </row>
    <row r="11" spans="1:14" s="423" customFormat="1" ht="24.75" customHeight="1">
      <c r="A11" s="350" t="s">
        <v>396</v>
      </c>
      <c r="B11" s="352" t="s">
        <v>397</v>
      </c>
      <c r="C11" s="351">
        <v>45316</v>
      </c>
      <c r="D11" s="353">
        <v>1893</v>
      </c>
      <c r="E11" s="332" t="s">
        <v>398</v>
      </c>
      <c r="F11" s="332" t="s">
        <v>399</v>
      </c>
      <c r="G11" s="332" t="s">
        <v>400</v>
      </c>
      <c r="H11" s="332" t="s">
        <v>25</v>
      </c>
      <c r="I11" s="336">
        <v>67107.149999999994</v>
      </c>
      <c r="J11" s="359">
        <v>1</v>
      </c>
      <c r="K11" s="181">
        <v>33750</v>
      </c>
      <c r="L11" s="181">
        <f>K11*J11</f>
        <v>33750</v>
      </c>
      <c r="M11" s="182">
        <v>0</v>
      </c>
      <c r="N11" s="339">
        <v>0</v>
      </c>
    </row>
    <row r="12" spans="1:14" s="396" customFormat="1" ht="24.75" customHeight="1">
      <c r="A12" s="355" t="s">
        <v>401</v>
      </c>
      <c r="B12" s="357" t="s">
        <v>402</v>
      </c>
      <c r="C12" s="358">
        <v>45307</v>
      </c>
      <c r="D12" s="337">
        <v>1887</v>
      </c>
      <c r="E12" s="337" t="s">
        <v>403</v>
      </c>
      <c r="F12" s="334" t="s">
        <v>114</v>
      </c>
      <c r="G12" s="332" t="s">
        <v>404</v>
      </c>
      <c r="H12" s="334" t="s">
        <v>405</v>
      </c>
      <c r="I12" s="335">
        <v>53160</v>
      </c>
      <c r="J12" s="337">
        <v>1</v>
      </c>
      <c r="K12" s="129">
        <v>53160</v>
      </c>
      <c r="L12" s="129">
        <f>J12+K12</f>
        <v>53161</v>
      </c>
      <c r="M12" s="130">
        <v>0</v>
      </c>
      <c r="N12" s="340">
        <f>L12+M12</f>
        <v>53161</v>
      </c>
    </row>
    <row r="13" spans="1:14" s="396" customFormat="1" ht="24.75" customHeight="1">
      <c r="A13" s="355" t="s">
        <v>406</v>
      </c>
      <c r="B13" s="357" t="s">
        <v>407</v>
      </c>
      <c r="C13" s="356">
        <v>45314</v>
      </c>
      <c r="D13" s="337">
        <v>1889</v>
      </c>
      <c r="E13" s="337" t="s">
        <v>407</v>
      </c>
      <c r="F13" s="360" t="s">
        <v>114</v>
      </c>
      <c r="G13" s="355" t="s">
        <v>22</v>
      </c>
      <c r="H13" s="334" t="s">
        <v>112</v>
      </c>
      <c r="I13" s="335">
        <v>1424.84</v>
      </c>
      <c r="J13" s="337">
        <v>1</v>
      </c>
      <c r="K13" s="129">
        <v>1424.84</v>
      </c>
      <c r="L13" s="129">
        <v>1419.09</v>
      </c>
      <c r="M13" s="130">
        <v>0</v>
      </c>
      <c r="N13" s="340">
        <v>1419.09</v>
      </c>
    </row>
    <row r="14" spans="1:14" s="396" customFormat="1" ht="24.75" customHeight="1">
      <c r="A14" s="355" t="s">
        <v>408</v>
      </c>
      <c r="B14" s="357" t="s">
        <v>409</v>
      </c>
      <c r="C14" s="356">
        <v>45317</v>
      </c>
      <c r="D14" s="337">
        <v>1891</v>
      </c>
      <c r="E14" s="334" t="s">
        <v>409</v>
      </c>
      <c r="F14" s="361" t="s">
        <v>357</v>
      </c>
      <c r="G14" s="334" t="s">
        <v>373</v>
      </c>
      <c r="H14" s="334" t="s">
        <v>17</v>
      </c>
      <c r="I14" s="335">
        <v>1905</v>
      </c>
      <c r="J14" s="337">
        <v>1500</v>
      </c>
      <c r="K14" s="129">
        <v>1.27</v>
      </c>
      <c r="L14" s="129">
        <v>1905</v>
      </c>
      <c r="M14" s="130">
        <v>0</v>
      </c>
      <c r="N14" s="340">
        <v>1905</v>
      </c>
    </row>
    <row r="15" spans="1:14" s="396" customFormat="1" ht="24.75" customHeight="1">
      <c r="A15" s="350" t="s">
        <v>410</v>
      </c>
      <c r="B15" s="352" t="s">
        <v>411</v>
      </c>
      <c r="C15" s="351">
        <v>45327</v>
      </c>
      <c r="D15" s="353">
        <v>1895</v>
      </c>
      <c r="E15" s="332" t="s">
        <v>412</v>
      </c>
      <c r="F15" s="334" t="s">
        <v>413</v>
      </c>
      <c r="G15" s="334" t="s">
        <v>400</v>
      </c>
      <c r="H15" s="362" t="s">
        <v>31</v>
      </c>
      <c r="I15" s="333">
        <v>20000</v>
      </c>
      <c r="J15" s="353">
        <v>1</v>
      </c>
      <c r="K15" s="137">
        <f>I15*J15</f>
        <v>20000</v>
      </c>
      <c r="L15" s="137">
        <f>K15*J15</f>
        <v>20000</v>
      </c>
      <c r="M15" s="138">
        <v>0</v>
      </c>
      <c r="N15" s="339">
        <f>L15+M15</f>
        <v>20000</v>
      </c>
    </row>
    <row r="16" spans="1:14" ht="24.75" customHeight="1">
      <c r="A16" s="350" t="s">
        <v>414</v>
      </c>
      <c r="B16" s="363" t="s">
        <v>415</v>
      </c>
      <c r="C16" s="351">
        <v>44965</v>
      </c>
      <c r="D16" s="350">
        <v>1896</v>
      </c>
      <c r="E16" s="334" t="s">
        <v>416</v>
      </c>
      <c r="F16" s="364" t="s">
        <v>399</v>
      </c>
      <c r="G16" s="362" t="s">
        <v>268</v>
      </c>
      <c r="H16" s="362" t="s">
        <v>417</v>
      </c>
      <c r="I16" s="335">
        <v>24840.5</v>
      </c>
      <c r="J16" s="350">
        <v>1</v>
      </c>
      <c r="K16" s="137">
        <v>25137.5</v>
      </c>
      <c r="L16" s="137">
        <v>25137.5</v>
      </c>
      <c r="M16" s="138">
        <v>0</v>
      </c>
      <c r="N16" s="339">
        <v>25137.5</v>
      </c>
    </row>
    <row r="17" spans="1:14" ht="24.75" customHeight="1">
      <c r="A17" s="350" t="s">
        <v>418</v>
      </c>
      <c r="B17" s="357" t="s">
        <v>419</v>
      </c>
      <c r="C17" s="351">
        <v>45338</v>
      </c>
      <c r="D17" s="351">
        <v>45338</v>
      </c>
      <c r="E17" s="353" t="s">
        <v>420</v>
      </c>
      <c r="F17" s="350" t="s">
        <v>399</v>
      </c>
      <c r="G17" s="350" t="s">
        <v>400</v>
      </c>
      <c r="H17" s="350" t="s">
        <v>421</v>
      </c>
      <c r="I17" s="365">
        <v>64615.199999999997</v>
      </c>
      <c r="J17" s="355">
        <v>1</v>
      </c>
      <c r="K17" s="148">
        <v>64615.199999999997</v>
      </c>
      <c r="L17" s="148">
        <f>K17*J17</f>
        <v>64615.199999999997</v>
      </c>
      <c r="M17" s="140"/>
      <c r="N17" s="368">
        <v>64215.199999999997</v>
      </c>
    </row>
    <row r="18" spans="1:14" ht="24.75" customHeight="1">
      <c r="A18" s="350" t="s">
        <v>422</v>
      </c>
      <c r="B18" s="366" t="s">
        <v>423</v>
      </c>
      <c r="C18" s="351">
        <v>45337</v>
      </c>
      <c r="D18" s="350">
        <v>1897</v>
      </c>
      <c r="E18" s="367" t="s">
        <v>424</v>
      </c>
      <c r="F18" s="350" t="s">
        <v>399</v>
      </c>
      <c r="G18" s="350" t="s">
        <v>425</v>
      </c>
      <c r="H18" s="350" t="s">
        <v>426</v>
      </c>
      <c r="I18" s="368">
        <v>20400</v>
      </c>
      <c r="J18" s="355">
        <v>1</v>
      </c>
      <c r="K18" s="148">
        <v>1700</v>
      </c>
      <c r="L18" s="148">
        <f>K18*12</f>
        <v>20400</v>
      </c>
      <c r="M18" s="129">
        <v>0</v>
      </c>
      <c r="N18" s="368">
        <v>20400</v>
      </c>
    </row>
    <row r="19" spans="1:14" ht="24.75" customHeight="1">
      <c r="A19" s="350" t="s">
        <v>427</v>
      </c>
      <c r="B19" s="366" t="s">
        <v>428</v>
      </c>
      <c r="C19" s="351">
        <v>45337</v>
      </c>
      <c r="D19" s="350">
        <v>1898</v>
      </c>
      <c r="E19" s="353" t="s">
        <v>429</v>
      </c>
      <c r="F19" s="350" t="s">
        <v>399</v>
      </c>
      <c r="G19" s="350" t="s">
        <v>425</v>
      </c>
      <c r="H19" s="350" t="s">
        <v>430</v>
      </c>
      <c r="I19" s="368">
        <v>9662.4</v>
      </c>
      <c r="J19" s="355">
        <v>1</v>
      </c>
      <c r="K19" s="148">
        <v>805.2</v>
      </c>
      <c r="L19" s="148">
        <f>K19*12</f>
        <v>9662.4000000000015</v>
      </c>
      <c r="M19" s="129">
        <v>0</v>
      </c>
      <c r="N19" s="368">
        <v>9662.4</v>
      </c>
    </row>
    <row r="20" spans="1:14" ht="24.75" customHeight="1">
      <c r="A20" s="350" t="s">
        <v>431</v>
      </c>
      <c r="B20" s="366" t="s">
        <v>432</v>
      </c>
      <c r="C20" s="351">
        <v>45349</v>
      </c>
      <c r="D20" s="350">
        <v>1902</v>
      </c>
      <c r="E20" s="353" t="s">
        <v>151</v>
      </c>
      <c r="F20" s="350" t="s">
        <v>399</v>
      </c>
      <c r="G20" s="350" t="s">
        <v>433</v>
      </c>
      <c r="H20" s="350" t="s">
        <v>153</v>
      </c>
      <c r="I20" s="369">
        <v>44827.47</v>
      </c>
      <c r="J20" s="355">
        <v>1</v>
      </c>
      <c r="K20" s="153">
        <v>44827.47</v>
      </c>
      <c r="L20" s="140"/>
      <c r="M20" s="129">
        <v>0</v>
      </c>
      <c r="N20" s="368">
        <v>44827.47</v>
      </c>
    </row>
    <row r="21" spans="1:14" ht="24.75" customHeight="1">
      <c r="A21" s="350" t="s">
        <v>434</v>
      </c>
      <c r="B21" s="363" t="s">
        <v>435</v>
      </c>
      <c r="C21" s="351">
        <v>45344</v>
      </c>
      <c r="D21" s="350">
        <v>1901</v>
      </c>
      <c r="E21" s="353" t="s">
        <v>436</v>
      </c>
      <c r="F21" s="350" t="s">
        <v>251</v>
      </c>
      <c r="G21" s="350" t="s">
        <v>437</v>
      </c>
      <c r="H21" s="350" t="s">
        <v>438</v>
      </c>
      <c r="I21" s="335">
        <v>341.51</v>
      </c>
      <c r="J21" s="337">
        <v>1</v>
      </c>
      <c r="K21" s="129">
        <v>220.8</v>
      </c>
      <c r="L21" s="129">
        <v>220.8</v>
      </c>
      <c r="M21" s="129">
        <v>0</v>
      </c>
      <c r="N21" s="340">
        <v>220.8</v>
      </c>
    </row>
    <row r="22" spans="1:14" ht="24.75" customHeight="1">
      <c r="A22" s="350" t="s">
        <v>439</v>
      </c>
      <c r="B22" s="366" t="s">
        <v>440</v>
      </c>
      <c r="C22" s="351">
        <v>45348</v>
      </c>
      <c r="D22" s="350">
        <v>1903</v>
      </c>
      <c r="E22" s="353" t="s">
        <v>441</v>
      </c>
      <c r="F22" s="350" t="s">
        <v>442</v>
      </c>
      <c r="G22" s="350" t="s">
        <v>443</v>
      </c>
      <c r="H22" s="350" t="s">
        <v>444</v>
      </c>
      <c r="I22" s="370">
        <v>7117.87</v>
      </c>
      <c r="J22" s="371">
        <v>1</v>
      </c>
      <c r="K22" s="140">
        <v>7362.48</v>
      </c>
      <c r="L22" s="140">
        <f>J22*K22</f>
        <v>7362.48</v>
      </c>
      <c r="M22" s="129">
        <v>0</v>
      </c>
      <c r="N22" s="368">
        <f>L22+M22</f>
        <v>7362.48</v>
      </c>
    </row>
    <row r="23" spans="1:14" ht="24.75" customHeight="1">
      <c r="A23" s="350" t="s">
        <v>445</v>
      </c>
      <c r="B23" s="363" t="s">
        <v>446</v>
      </c>
      <c r="C23" s="351">
        <v>45350</v>
      </c>
      <c r="D23" s="350">
        <v>1905</v>
      </c>
      <c r="E23" s="350" t="s">
        <v>447</v>
      </c>
      <c r="F23" s="350" t="s">
        <v>448</v>
      </c>
      <c r="G23" s="330" t="s">
        <v>358</v>
      </c>
      <c r="H23" s="350" t="s">
        <v>123</v>
      </c>
      <c r="I23" s="370">
        <v>3250</v>
      </c>
      <c r="J23" s="355">
        <v>80</v>
      </c>
      <c r="K23" s="153">
        <v>40.625</v>
      </c>
      <c r="L23" s="153">
        <f>J23*K23</f>
        <v>3250</v>
      </c>
      <c r="M23" s="130">
        <v>0</v>
      </c>
      <c r="N23" s="368">
        <f>L23+M23</f>
        <v>3250</v>
      </c>
    </row>
    <row r="24" spans="1:14" ht="24.75" customHeight="1">
      <c r="A24" s="350" t="s">
        <v>449</v>
      </c>
      <c r="B24" s="366" t="s">
        <v>450</v>
      </c>
      <c r="C24" s="351">
        <v>45352</v>
      </c>
      <c r="D24" s="350">
        <v>1906</v>
      </c>
      <c r="E24" s="353" t="s">
        <v>451</v>
      </c>
      <c r="F24" s="332" t="s">
        <v>357</v>
      </c>
      <c r="G24" s="330" t="s">
        <v>358</v>
      </c>
      <c r="H24" s="349" t="s">
        <v>359</v>
      </c>
      <c r="I24" s="335">
        <v>9200</v>
      </c>
      <c r="J24" s="337">
        <v>400</v>
      </c>
      <c r="K24" s="129">
        <f>I24/J24</f>
        <v>23</v>
      </c>
      <c r="L24" s="129">
        <v>9200</v>
      </c>
      <c r="M24" s="129">
        <v>0</v>
      </c>
      <c r="N24" s="340">
        <v>9200</v>
      </c>
    </row>
    <row r="25" spans="1:14" ht="24.75" customHeight="1">
      <c r="A25" s="350" t="s">
        <v>452</v>
      </c>
      <c r="B25" s="363" t="s">
        <v>453</v>
      </c>
      <c r="C25" s="351">
        <v>45359</v>
      </c>
      <c r="D25" s="350">
        <v>1908</v>
      </c>
      <c r="E25" s="350" t="s">
        <v>380</v>
      </c>
      <c r="F25" s="350" t="s">
        <v>357</v>
      </c>
      <c r="G25" s="350" t="s">
        <v>373</v>
      </c>
      <c r="H25" s="350" t="s">
        <v>454</v>
      </c>
      <c r="I25" s="335">
        <v>1935</v>
      </c>
      <c r="J25" s="355">
        <v>9000</v>
      </c>
      <c r="K25" s="151">
        <f>(I25/J25)</f>
        <v>0.215</v>
      </c>
      <c r="L25" s="129">
        <v>1935</v>
      </c>
      <c r="M25" s="129">
        <v>0</v>
      </c>
      <c r="N25" s="340">
        <v>1935</v>
      </c>
    </row>
    <row r="26" spans="1:14" ht="24.75" customHeight="1">
      <c r="A26" s="350" t="s">
        <v>455</v>
      </c>
      <c r="B26" s="366" t="s">
        <v>456</v>
      </c>
      <c r="C26" s="351">
        <v>45376</v>
      </c>
      <c r="D26" s="350">
        <v>1920</v>
      </c>
      <c r="E26" s="350" t="s">
        <v>457</v>
      </c>
      <c r="F26" s="350" t="s">
        <v>114</v>
      </c>
      <c r="G26" s="350" t="s">
        <v>458</v>
      </c>
      <c r="H26" s="350" t="s">
        <v>459</v>
      </c>
      <c r="I26" s="370">
        <v>21588</v>
      </c>
      <c r="J26" s="371">
        <v>1</v>
      </c>
      <c r="K26" s="152">
        <v>21588</v>
      </c>
      <c r="L26" s="153">
        <f>K26*J26</f>
        <v>21588</v>
      </c>
      <c r="M26" s="129">
        <v>0</v>
      </c>
      <c r="N26" s="368">
        <f>L26+M26</f>
        <v>21588</v>
      </c>
    </row>
    <row r="27" spans="1:14" ht="24.75" customHeight="1">
      <c r="A27" s="350" t="s">
        <v>460</v>
      </c>
      <c r="B27" s="366" t="s">
        <v>45</v>
      </c>
      <c r="C27" s="351">
        <v>45363</v>
      </c>
      <c r="D27" s="350">
        <v>1911</v>
      </c>
      <c r="E27" s="353" t="s">
        <v>45</v>
      </c>
      <c r="F27" s="350" t="s">
        <v>147</v>
      </c>
      <c r="G27" s="353" t="s">
        <v>461</v>
      </c>
      <c r="H27" s="350" t="s">
        <v>462</v>
      </c>
      <c r="I27" s="370">
        <v>7764</v>
      </c>
      <c r="J27" s="371">
        <v>1</v>
      </c>
      <c r="K27" s="152">
        <v>7764</v>
      </c>
      <c r="L27" s="152">
        <v>7764</v>
      </c>
      <c r="M27" s="140">
        <v>0</v>
      </c>
      <c r="N27" s="368">
        <v>7764</v>
      </c>
    </row>
    <row r="28" spans="1:14" s="396" customFormat="1" ht="24.75" customHeight="1">
      <c r="A28" s="350" t="s">
        <v>463</v>
      </c>
      <c r="B28" s="363" t="s">
        <v>464</v>
      </c>
      <c r="C28" s="351">
        <v>45374</v>
      </c>
      <c r="D28" s="372">
        <v>1917</v>
      </c>
      <c r="E28" s="350" t="s">
        <v>242</v>
      </c>
      <c r="F28" s="350" t="s">
        <v>114</v>
      </c>
      <c r="G28" s="350" t="s">
        <v>465</v>
      </c>
      <c r="H28" s="350" t="s">
        <v>466</v>
      </c>
      <c r="I28" s="370">
        <v>10916</v>
      </c>
      <c r="J28" s="355">
        <v>1</v>
      </c>
      <c r="K28" s="235">
        <v>10916</v>
      </c>
      <c r="L28" s="160">
        <f>J28*K28</f>
        <v>10916</v>
      </c>
      <c r="M28" s="140">
        <v>0</v>
      </c>
      <c r="N28" s="368">
        <f>L28+M28</f>
        <v>10916</v>
      </c>
    </row>
    <row r="29" spans="1:14" ht="24.75" customHeight="1">
      <c r="A29" s="350" t="s">
        <v>467</v>
      </c>
      <c r="B29" s="366" t="s">
        <v>468</v>
      </c>
      <c r="C29" s="351">
        <v>45366</v>
      </c>
      <c r="D29" s="372">
        <v>1915</v>
      </c>
      <c r="E29" s="355" t="s">
        <v>469</v>
      </c>
      <c r="F29" s="350" t="s">
        <v>251</v>
      </c>
      <c r="G29" s="350" t="s">
        <v>437</v>
      </c>
      <c r="H29" s="350" t="s">
        <v>470</v>
      </c>
      <c r="I29" s="365">
        <v>182.72</v>
      </c>
      <c r="J29" s="355">
        <v>1</v>
      </c>
      <c r="K29" s="148">
        <v>182.72</v>
      </c>
      <c r="L29" s="148">
        <v>182.72</v>
      </c>
      <c r="M29" s="129">
        <v>0</v>
      </c>
      <c r="N29" s="368">
        <v>182.72</v>
      </c>
    </row>
    <row r="30" spans="1:14" s="396" customFormat="1" ht="24.75" customHeight="1">
      <c r="A30" s="350" t="s">
        <v>471</v>
      </c>
      <c r="B30" s="366" t="s">
        <v>472</v>
      </c>
      <c r="C30" s="351">
        <v>45365</v>
      </c>
      <c r="D30" s="372">
        <v>1913</v>
      </c>
      <c r="E30" s="373" t="s">
        <v>473</v>
      </c>
      <c r="F30" s="350" t="s">
        <v>399</v>
      </c>
      <c r="G30" s="350" t="s">
        <v>474</v>
      </c>
      <c r="H30" s="350" t="s">
        <v>475</v>
      </c>
      <c r="I30" s="370">
        <v>64736.1</v>
      </c>
      <c r="J30" s="355">
        <v>1</v>
      </c>
      <c r="K30" s="140"/>
      <c r="L30" s="140"/>
      <c r="M30" s="140"/>
      <c r="N30" s="368"/>
    </row>
    <row r="31" spans="1:14" ht="24.75" customHeight="1">
      <c r="A31" s="350" t="s">
        <v>476</v>
      </c>
      <c r="B31" s="366" t="s">
        <v>44</v>
      </c>
      <c r="C31" s="351">
        <v>45371</v>
      </c>
      <c r="D31" s="350">
        <v>1916</v>
      </c>
      <c r="E31" s="364" t="s">
        <v>477</v>
      </c>
      <c r="F31" s="350" t="s">
        <v>251</v>
      </c>
      <c r="G31" s="372" t="s">
        <v>437</v>
      </c>
      <c r="H31" s="355" t="s">
        <v>322</v>
      </c>
      <c r="I31" s="375">
        <v>238.8</v>
      </c>
      <c r="J31" s="355">
        <v>1</v>
      </c>
      <c r="K31" s="153">
        <v>238.8</v>
      </c>
      <c r="L31" s="153">
        <v>238.8</v>
      </c>
      <c r="M31" s="140">
        <v>0</v>
      </c>
      <c r="N31" s="368">
        <v>238.8</v>
      </c>
    </row>
    <row r="32" spans="1:14" ht="24.75" customHeight="1">
      <c r="A32" s="350" t="s">
        <v>478</v>
      </c>
      <c r="B32" s="366" t="s">
        <v>47</v>
      </c>
      <c r="C32" s="351">
        <v>45372</v>
      </c>
      <c r="D32" s="350">
        <v>1918</v>
      </c>
      <c r="E32" s="353" t="s">
        <v>436</v>
      </c>
      <c r="F32" s="350" t="s">
        <v>251</v>
      </c>
      <c r="G32" s="350" t="s">
        <v>437</v>
      </c>
      <c r="H32" s="364" t="s">
        <v>438</v>
      </c>
      <c r="I32" s="335">
        <v>337.51</v>
      </c>
      <c r="J32" s="337">
        <v>1</v>
      </c>
      <c r="K32" s="129">
        <v>220.8</v>
      </c>
      <c r="L32" s="129">
        <v>220.8</v>
      </c>
      <c r="M32" s="129">
        <v>0</v>
      </c>
      <c r="N32" s="340">
        <v>220.8</v>
      </c>
    </row>
    <row r="33" spans="1:14" ht="24.75" customHeight="1">
      <c r="A33" s="350" t="s">
        <v>479</v>
      </c>
      <c r="B33" s="366" t="s">
        <v>480</v>
      </c>
      <c r="C33" s="351">
        <v>45373</v>
      </c>
      <c r="D33" s="350">
        <v>1922</v>
      </c>
      <c r="E33" s="350" t="s">
        <v>481</v>
      </c>
      <c r="F33" s="350" t="s">
        <v>357</v>
      </c>
      <c r="G33" s="350" t="s">
        <v>482</v>
      </c>
      <c r="H33" s="350" t="s">
        <v>483</v>
      </c>
      <c r="I33" s="369">
        <v>4795</v>
      </c>
      <c r="J33" s="376">
        <v>1</v>
      </c>
      <c r="K33" s="234">
        <v>4795</v>
      </c>
      <c r="L33" s="153">
        <f>K33*J33</f>
        <v>4795</v>
      </c>
      <c r="M33" s="129">
        <v>0</v>
      </c>
      <c r="N33" s="368">
        <f>L33+M33</f>
        <v>4795</v>
      </c>
    </row>
    <row r="34" spans="1:14" ht="24.75" customHeight="1">
      <c r="A34" s="350" t="s">
        <v>484</v>
      </c>
      <c r="B34" s="363" t="s">
        <v>485</v>
      </c>
      <c r="C34" s="351">
        <v>45372</v>
      </c>
      <c r="D34" s="350">
        <v>1923</v>
      </c>
      <c r="E34" s="350" t="s">
        <v>50</v>
      </c>
      <c r="F34" s="372" t="s">
        <v>357</v>
      </c>
      <c r="G34" s="355" t="s">
        <v>358</v>
      </c>
      <c r="H34" s="374" t="s">
        <v>486</v>
      </c>
      <c r="I34" s="377">
        <v>1620</v>
      </c>
      <c r="J34" s="350">
        <v>90</v>
      </c>
      <c r="K34" s="157">
        <f>(I34/J34)</f>
        <v>18</v>
      </c>
      <c r="L34" s="157">
        <f>N34</f>
        <v>1663</v>
      </c>
      <c r="M34" s="157">
        <v>43</v>
      </c>
      <c r="N34" s="424">
        <f>(I34+M34)</f>
        <v>1663</v>
      </c>
    </row>
    <row r="35" spans="1:14" ht="24.75" customHeight="1">
      <c r="A35" s="355" t="s">
        <v>487</v>
      </c>
      <c r="B35" s="378" t="s">
        <v>488</v>
      </c>
      <c r="C35" s="356">
        <v>45373</v>
      </c>
      <c r="D35" s="355">
        <v>1924</v>
      </c>
      <c r="E35" s="355" t="s">
        <v>489</v>
      </c>
      <c r="F35" s="355" t="s">
        <v>357</v>
      </c>
      <c r="G35" s="364" t="s">
        <v>373</v>
      </c>
      <c r="H35" s="355" t="s">
        <v>490</v>
      </c>
      <c r="I35" s="365">
        <v>90</v>
      </c>
      <c r="J35" s="355">
        <v>90</v>
      </c>
      <c r="K35" s="148">
        <f>(I35/J35)</f>
        <v>1</v>
      </c>
      <c r="L35" s="148">
        <f>I35</f>
        <v>90</v>
      </c>
      <c r="M35" s="129">
        <v>0</v>
      </c>
      <c r="N35" s="368">
        <f>L35</f>
        <v>90</v>
      </c>
    </row>
    <row r="36" spans="1:14" ht="24.75" customHeight="1">
      <c r="A36" s="355" t="s">
        <v>491</v>
      </c>
      <c r="B36" s="378" t="s">
        <v>492</v>
      </c>
      <c r="C36" s="356">
        <v>45386</v>
      </c>
      <c r="D36" s="355">
        <v>1927</v>
      </c>
      <c r="E36" s="350" t="s">
        <v>493</v>
      </c>
      <c r="F36" s="355" t="s">
        <v>277</v>
      </c>
      <c r="G36" s="355" t="s">
        <v>494</v>
      </c>
      <c r="H36" s="355" t="s">
        <v>495</v>
      </c>
      <c r="I36" s="365">
        <v>876.85</v>
      </c>
      <c r="J36" s="355">
        <v>3</v>
      </c>
      <c r="K36" s="128" t="s">
        <v>496</v>
      </c>
      <c r="L36" s="148">
        <v>876.85</v>
      </c>
      <c r="M36" s="148">
        <f>27.89-8.9</f>
        <v>18.990000000000002</v>
      </c>
      <c r="N36" s="368">
        <v>876.85</v>
      </c>
    </row>
    <row r="37" spans="1:14" ht="24.75" customHeight="1">
      <c r="A37" s="355" t="s">
        <v>491</v>
      </c>
      <c r="B37" s="378" t="s">
        <v>492</v>
      </c>
      <c r="C37" s="356">
        <v>45386</v>
      </c>
      <c r="D37" s="355">
        <v>1928</v>
      </c>
      <c r="E37" s="350" t="s">
        <v>493</v>
      </c>
      <c r="F37" s="355" t="s">
        <v>277</v>
      </c>
      <c r="G37" s="355" t="s">
        <v>494</v>
      </c>
      <c r="H37" s="355" t="s">
        <v>495</v>
      </c>
      <c r="I37" s="355">
        <v>229.9</v>
      </c>
      <c r="J37" s="355">
        <v>1</v>
      </c>
      <c r="K37" s="126">
        <v>229.9</v>
      </c>
      <c r="L37" s="126">
        <v>229.9</v>
      </c>
      <c r="M37" s="148">
        <v>0</v>
      </c>
      <c r="N37" s="368">
        <v>229.9</v>
      </c>
    </row>
    <row r="38" spans="1:14" ht="24.75" customHeight="1">
      <c r="A38" s="355" t="s">
        <v>497</v>
      </c>
      <c r="B38" s="378" t="s">
        <v>498</v>
      </c>
      <c r="C38" s="356">
        <v>45378</v>
      </c>
      <c r="D38" s="355">
        <v>1925</v>
      </c>
      <c r="E38" s="350" t="s">
        <v>499</v>
      </c>
      <c r="F38" s="355" t="s">
        <v>357</v>
      </c>
      <c r="G38" s="355" t="s">
        <v>394</v>
      </c>
      <c r="H38" s="355" t="s">
        <v>495</v>
      </c>
      <c r="I38" s="365">
        <v>4380</v>
      </c>
      <c r="J38" s="355">
        <v>20</v>
      </c>
      <c r="K38" s="148">
        <f>(I38/J38)</f>
        <v>219</v>
      </c>
      <c r="L38" s="148">
        <f>(I38+M38)</f>
        <v>4398</v>
      </c>
      <c r="M38" s="148">
        <v>18</v>
      </c>
      <c r="N38" s="368">
        <f>L38</f>
        <v>4398</v>
      </c>
    </row>
    <row r="39" spans="1:14" s="396" customFormat="1" ht="24.75" customHeight="1">
      <c r="A39" s="355" t="s">
        <v>500</v>
      </c>
      <c r="B39" s="378" t="s">
        <v>501</v>
      </c>
      <c r="C39" s="356">
        <v>45385</v>
      </c>
      <c r="D39" s="379">
        <v>1926</v>
      </c>
      <c r="E39" s="355" t="s">
        <v>502</v>
      </c>
      <c r="F39" s="355" t="s">
        <v>357</v>
      </c>
      <c r="G39" s="350" t="s">
        <v>373</v>
      </c>
      <c r="H39" s="355" t="s">
        <v>454</v>
      </c>
      <c r="I39" s="365">
        <v>945</v>
      </c>
      <c r="J39" s="355">
        <v>1500</v>
      </c>
      <c r="K39" s="148">
        <f>(I39/J39)</f>
        <v>0.63</v>
      </c>
      <c r="L39" s="148">
        <f>I39</f>
        <v>945</v>
      </c>
      <c r="M39" s="151">
        <v>0</v>
      </c>
      <c r="N39" s="368">
        <f>L39</f>
        <v>945</v>
      </c>
    </row>
    <row r="40" spans="1:14" ht="24.75" customHeight="1">
      <c r="A40" s="355" t="s">
        <v>503</v>
      </c>
      <c r="B40" s="378" t="s">
        <v>504</v>
      </c>
      <c r="C40" s="356">
        <v>45405</v>
      </c>
      <c r="D40" s="355">
        <v>1940</v>
      </c>
      <c r="E40" s="380" t="s">
        <v>505</v>
      </c>
      <c r="F40" s="355" t="s">
        <v>287</v>
      </c>
      <c r="G40" s="337" t="s">
        <v>506</v>
      </c>
      <c r="H40" s="355" t="s">
        <v>507</v>
      </c>
      <c r="I40" s="355">
        <v>41500</v>
      </c>
      <c r="J40" s="355">
        <v>1</v>
      </c>
      <c r="K40" s="126">
        <v>41500</v>
      </c>
      <c r="L40" s="126">
        <v>41500</v>
      </c>
      <c r="M40" s="126">
        <v>0</v>
      </c>
      <c r="N40" s="368">
        <v>41500</v>
      </c>
    </row>
    <row r="41" spans="1:14" s="396" customFormat="1" ht="24.75" customHeight="1">
      <c r="A41" s="355" t="s">
        <v>508</v>
      </c>
      <c r="B41" s="378" t="s">
        <v>509</v>
      </c>
      <c r="C41" s="356">
        <v>45387</v>
      </c>
      <c r="D41" s="379">
        <v>1930</v>
      </c>
      <c r="E41" s="355" t="s">
        <v>510</v>
      </c>
      <c r="F41" s="355" t="s">
        <v>147</v>
      </c>
      <c r="G41" s="355" t="s">
        <v>368</v>
      </c>
      <c r="H41" s="355" t="s">
        <v>391</v>
      </c>
      <c r="I41" s="365">
        <v>20331</v>
      </c>
      <c r="J41" s="355">
        <v>1</v>
      </c>
      <c r="K41" s="148">
        <f>I41</f>
        <v>20331</v>
      </c>
      <c r="L41" s="148">
        <f>K41</f>
        <v>20331</v>
      </c>
      <c r="M41" s="151">
        <v>0</v>
      </c>
      <c r="N41" s="368">
        <f>L41</f>
        <v>20331</v>
      </c>
    </row>
    <row r="42" spans="1:14" ht="24.75" customHeight="1">
      <c r="A42" s="355" t="s">
        <v>511</v>
      </c>
      <c r="B42" s="381" t="s">
        <v>512</v>
      </c>
      <c r="C42" s="356">
        <v>45386</v>
      </c>
      <c r="D42" s="355">
        <v>1929</v>
      </c>
      <c r="E42" s="364" t="s">
        <v>513</v>
      </c>
      <c r="F42" s="355" t="s">
        <v>114</v>
      </c>
      <c r="G42" s="355" t="s">
        <v>514</v>
      </c>
      <c r="H42" s="355" t="s">
        <v>515</v>
      </c>
      <c r="I42" s="382">
        <v>5625</v>
      </c>
      <c r="J42" s="355">
        <v>75</v>
      </c>
      <c r="K42" s="151">
        <v>75</v>
      </c>
      <c r="L42" s="151">
        <f>J42*K42</f>
        <v>5625</v>
      </c>
      <c r="M42" s="126">
        <v>0</v>
      </c>
      <c r="N42" s="368">
        <f>L42+M42</f>
        <v>5625</v>
      </c>
    </row>
    <row r="43" spans="1:14" ht="24.75" customHeight="1">
      <c r="A43" s="355" t="s">
        <v>516</v>
      </c>
      <c r="B43" s="381" t="s">
        <v>98</v>
      </c>
      <c r="C43" s="356">
        <v>45387</v>
      </c>
      <c r="D43" s="379">
        <v>1931</v>
      </c>
      <c r="E43" s="337" t="s">
        <v>1163</v>
      </c>
      <c r="F43" s="355" t="s">
        <v>251</v>
      </c>
      <c r="G43" s="355" t="s">
        <v>437</v>
      </c>
      <c r="H43" s="383" t="s">
        <v>517</v>
      </c>
      <c r="I43" s="365">
        <v>809.1</v>
      </c>
      <c r="J43" s="355">
        <v>1</v>
      </c>
      <c r="K43" s="148">
        <v>600</v>
      </c>
      <c r="L43" s="148">
        <v>600</v>
      </c>
      <c r="M43" s="148">
        <v>0</v>
      </c>
      <c r="N43" s="368">
        <v>600</v>
      </c>
    </row>
    <row r="44" spans="1:14" s="396" customFormat="1" ht="24.75" customHeight="1">
      <c r="A44" s="355" t="s">
        <v>518</v>
      </c>
      <c r="B44" s="381" t="s">
        <v>519</v>
      </c>
      <c r="C44" s="356">
        <v>45390</v>
      </c>
      <c r="D44" s="379">
        <v>1932</v>
      </c>
      <c r="E44" s="373" t="s">
        <v>520</v>
      </c>
      <c r="F44" s="355" t="s">
        <v>251</v>
      </c>
      <c r="G44" s="355" t="s">
        <v>394</v>
      </c>
      <c r="H44" s="355" t="s">
        <v>521</v>
      </c>
      <c r="I44" s="382">
        <f>(K44*J44)</f>
        <v>2344.3200000000002</v>
      </c>
      <c r="J44" s="355">
        <v>9</v>
      </c>
      <c r="K44" s="148">
        <v>260.48</v>
      </c>
      <c r="L44" s="148">
        <f>(I44+M44)</f>
        <v>2442.54</v>
      </c>
      <c r="M44" s="148">
        <v>98.22</v>
      </c>
      <c r="N44" s="368">
        <f>(L44-117.18)</f>
        <v>2325.36</v>
      </c>
    </row>
    <row r="45" spans="1:14" s="396" customFormat="1" ht="24.75" customHeight="1">
      <c r="A45" s="355" t="s">
        <v>522</v>
      </c>
      <c r="B45" s="378" t="s">
        <v>523</v>
      </c>
      <c r="C45" s="356">
        <v>45392</v>
      </c>
      <c r="D45" s="379">
        <v>1933</v>
      </c>
      <c r="E45" s="355" t="s">
        <v>510</v>
      </c>
      <c r="F45" s="355" t="s">
        <v>524</v>
      </c>
      <c r="G45" s="355" t="s">
        <v>368</v>
      </c>
      <c r="H45" s="355" t="s">
        <v>391</v>
      </c>
      <c r="I45" s="365">
        <v>20331</v>
      </c>
      <c r="J45" s="355">
        <v>1</v>
      </c>
      <c r="K45" s="148">
        <f>I45</f>
        <v>20331</v>
      </c>
      <c r="L45" s="148">
        <f>K45</f>
        <v>20331</v>
      </c>
      <c r="M45" s="151">
        <v>0</v>
      </c>
      <c r="N45" s="368">
        <f>L45</f>
        <v>20331</v>
      </c>
    </row>
    <row r="46" spans="1:14" ht="24.75" customHeight="1">
      <c r="A46" s="355" t="s">
        <v>525</v>
      </c>
      <c r="B46" s="378" t="s">
        <v>60</v>
      </c>
      <c r="C46" s="356">
        <v>45393</v>
      </c>
      <c r="D46" s="355">
        <v>1936</v>
      </c>
      <c r="E46" s="384" t="s">
        <v>60</v>
      </c>
      <c r="F46" s="355" t="s">
        <v>114</v>
      </c>
      <c r="G46" s="355" t="s">
        <v>437</v>
      </c>
      <c r="H46" s="337" t="s">
        <v>526</v>
      </c>
      <c r="I46" s="355">
        <v>247.5</v>
      </c>
      <c r="J46" s="355">
        <v>50</v>
      </c>
      <c r="K46" s="126">
        <v>4.95</v>
      </c>
      <c r="L46" s="126">
        <v>247.5</v>
      </c>
      <c r="M46" s="126">
        <v>0</v>
      </c>
      <c r="N46" s="368">
        <v>247.5</v>
      </c>
    </row>
    <row r="47" spans="1:14" ht="24.75" customHeight="1">
      <c r="A47" s="355" t="s">
        <v>527</v>
      </c>
      <c r="B47" s="381" t="s">
        <v>407</v>
      </c>
      <c r="C47" s="351">
        <v>45392</v>
      </c>
      <c r="D47" s="350">
        <v>1934</v>
      </c>
      <c r="E47" s="350" t="s">
        <v>407</v>
      </c>
      <c r="F47" s="350" t="s">
        <v>114</v>
      </c>
      <c r="G47" s="350" t="s">
        <v>22</v>
      </c>
      <c r="H47" s="350" t="s">
        <v>112</v>
      </c>
      <c r="I47" s="385">
        <v>1445.08</v>
      </c>
      <c r="J47" s="350">
        <v>1</v>
      </c>
      <c r="K47" s="170">
        <v>1445.08</v>
      </c>
      <c r="L47" s="158">
        <v>1462.39</v>
      </c>
      <c r="M47" s="137">
        <v>0</v>
      </c>
      <c r="N47" s="368">
        <v>1462.39</v>
      </c>
    </row>
    <row r="48" spans="1:14" ht="24.75" customHeight="1">
      <c r="A48" s="355" t="s">
        <v>528</v>
      </c>
      <c r="B48" s="378" t="s">
        <v>529</v>
      </c>
      <c r="C48" s="386">
        <v>45393</v>
      </c>
      <c r="D48" s="373">
        <v>1935</v>
      </c>
      <c r="E48" s="384" t="s">
        <v>529</v>
      </c>
      <c r="F48" s="373" t="s">
        <v>114</v>
      </c>
      <c r="G48" s="373" t="s">
        <v>530</v>
      </c>
      <c r="H48" s="373" t="s">
        <v>531</v>
      </c>
      <c r="I48" s="387">
        <v>23290</v>
      </c>
      <c r="J48" s="373">
        <v>1</v>
      </c>
      <c r="K48" s="171">
        <v>23290</v>
      </c>
      <c r="L48" s="171">
        <v>23290</v>
      </c>
      <c r="M48" s="163">
        <v>0</v>
      </c>
      <c r="N48" s="368">
        <v>23290</v>
      </c>
    </row>
    <row r="49" spans="1:14" ht="24.75" customHeight="1">
      <c r="A49" s="355" t="s">
        <v>532</v>
      </c>
      <c r="B49" s="381" t="s">
        <v>498</v>
      </c>
      <c r="C49" s="356">
        <v>45400</v>
      </c>
      <c r="D49" s="355">
        <v>1938</v>
      </c>
      <c r="E49" s="355" t="s">
        <v>533</v>
      </c>
      <c r="F49" s="355" t="s">
        <v>442</v>
      </c>
      <c r="G49" s="355" t="s">
        <v>534</v>
      </c>
      <c r="H49" s="355" t="s">
        <v>535</v>
      </c>
      <c r="I49" s="365">
        <v>4360</v>
      </c>
      <c r="J49" s="355">
        <v>20</v>
      </c>
      <c r="K49" s="148">
        <v>218</v>
      </c>
      <c r="L49" s="148">
        <f>J49*K49</f>
        <v>4360</v>
      </c>
      <c r="M49" s="148">
        <v>18</v>
      </c>
      <c r="N49" s="368">
        <f>L49+M49</f>
        <v>4378</v>
      </c>
    </row>
    <row r="50" spans="1:14" ht="24.75" customHeight="1">
      <c r="A50" s="355" t="s">
        <v>536</v>
      </c>
      <c r="B50" s="378" t="s">
        <v>537</v>
      </c>
      <c r="C50" s="356">
        <v>45411</v>
      </c>
      <c r="D50" s="355">
        <v>1950</v>
      </c>
      <c r="E50" s="337" t="s">
        <v>538</v>
      </c>
      <c r="F50" s="355" t="s">
        <v>114</v>
      </c>
      <c r="G50" s="337" t="s">
        <v>539</v>
      </c>
      <c r="H50" s="355" t="s">
        <v>540</v>
      </c>
      <c r="I50" s="388">
        <v>57400</v>
      </c>
      <c r="J50" s="355">
        <v>1</v>
      </c>
      <c r="K50" s="148">
        <v>57400</v>
      </c>
      <c r="L50" s="126">
        <v>57400</v>
      </c>
      <c r="M50" s="126">
        <v>0</v>
      </c>
      <c r="N50" s="368">
        <v>57400</v>
      </c>
    </row>
    <row r="51" spans="1:14" ht="24.75" customHeight="1">
      <c r="A51" s="355" t="s">
        <v>541</v>
      </c>
      <c r="B51" s="381" t="s">
        <v>542</v>
      </c>
      <c r="C51" s="356">
        <v>45405</v>
      </c>
      <c r="D51" s="355">
        <v>1939</v>
      </c>
      <c r="E51" s="355" t="s">
        <v>543</v>
      </c>
      <c r="F51" s="355" t="s">
        <v>357</v>
      </c>
      <c r="G51" s="355" t="s">
        <v>544</v>
      </c>
      <c r="H51" s="349" t="s">
        <v>545</v>
      </c>
      <c r="I51" s="365">
        <v>1350</v>
      </c>
      <c r="J51" s="355">
        <v>1</v>
      </c>
      <c r="K51" s="148">
        <f>I51</f>
        <v>1350</v>
      </c>
      <c r="L51" s="148">
        <f>K51</f>
        <v>1350</v>
      </c>
      <c r="M51" s="129">
        <v>0</v>
      </c>
      <c r="N51" s="368">
        <f>L51</f>
        <v>1350</v>
      </c>
    </row>
    <row r="52" spans="1:14" ht="24.75" customHeight="1">
      <c r="A52" s="350" t="s">
        <v>546</v>
      </c>
      <c r="B52" s="378" t="s">
        <v>547</v>
      </c>
      <c r="C52" s="356">
        <v>45426</v>
      </c>
      <c r="D52" s="355">
        <v>1942</v>
      </c>
      <c r="E52" s="353" t="s">
        <v>548</v>
      </c>
      <c r="F52" s="355" t="s">
        <v>287</v>
      </c>
      <c r="G52" s="337" t="s">
        <v>549</v>
      </c>
      <c r="H52" s="355" t="s">
        <v>550</v>
      </c>
      <c r="I52" s="355">
        <v>29000</v>
      </c>
      <c r="J52" s="355">
        <v>1</v>
      </c>
      <c r="K52" s="126">
        <v>29000</v>
      </c>
      <c r="L52" s="126">
        <v>29000</v>
      </c>
      <c r="M52" s="126">
        <v>0</v>
      </c>
      <c r="N52" s="368">
        <v>29000</v>
      </c>
    </row>
    <row r="53" spans="1:14" s="396" customFormat="1" ht="24.75" customHeight="1">
      <c r="A53" s="355" t="s">
        <v>551</v>
      </c>
      <c r="B53" s="378" t="s">
        <v>552</v>
      </c>
      <c r="C53" s="356">
        <v>45408</v>
      </c>
      <c r="D53" s="379">
        <v>1944</v>
      </c>
      <c r="E53" s="355" t="s">
        <v>553</v>
      </c>
      <c r="F53" s="355" t="s">
        <v>357</v>
      </c>
      <c r="G53" s="330" t="s">
        <v>358</v>
      </c>
      <c r="H53" s="355" t="s">
        <v>554</v>
      </c>
      <c r="I53" s="365">
        <v>723</v>
      </c>
      <c r="J53" s="355">
        <v>60</v>
      </c>
      <c r="K53" s="179">
        <f>I53/J53</f>
        <v>12.05</v>
      </c>
      <c r="L53" s="179">
        <f>J53*K53</f>
        <v>723</v>
      </c>
      <c r="M53" s="180">
        <v>0</v>
      </c>
      <c r="N53" s="368">
        <f>K53*J53</f>
        <v>723</v>
      </c>
    </row>
    <row r="54" spans="1:14" s="396" customFormat="1" ht="24.75" customHeight="1">
      <c r="A54" s="373" t="s">
        <v>555</v>
      </c>
      <c r="B54" s="381" t="s">
        <v>556</v>
      </c>
      <c r="C54" s="356">
        <v>45411</v>
      </c>
      <c r="D54" s="379">
        <v>1943</v>
      </c>
      <c r="E54" s="355" t="s">
        <v>557</v>
      </c>
      <c r="F54" s="355" t="s">
        <v>114</v>
      </c>
      <c r="G54" s="355" t="s">
        <v>22</v>
      </c>
      <c r="H54" s="355" t="s">
        <v>558</v>
      </c>
      <c r="I54" s="365">
        <v>1488.35</v>
      </c>
      <c r="J54" s="355">
        <v>1</v>
      </c>
      <c r="K54" s="148">
        <f>I54</f>
        <v>1488.35</v>
      </c>
      <c r="L54" s="148">
        <v>1476.81</v>
      </c>
      <c r="M54" s="151">
        <v>0</v>
      </c>
      <c r="N54" s="368">
        <f>L54</f>
        <v>1476.81</v>
      </c>
    </row>
    <row r="55" spans="1:14" s="396" customFormat="1" ht="24.75" customHeight="1">
      <c r="A55" s="355" t="s">
        <v>559</v>
      </c>
      <c r="B55" s="381" t="s">
        <v>560</v>
      </c>
      <c r="C55" s="356">
        <v>45411</v>
      </c>
      <c r="D55" s="379">
        <v>1949</v>
      </c>
      <c r="E55" s="355" t="s">
        <v>561</v>
      </c>
      <c r="F55" s="355" t="s">
        <v>357</v>
      </c>
      <c r="G55" s="330" t="s">
        <v>358</v>
      </c>
      <c r="H55" s="355" t="s">
        <v>562</v>
      </c>
      <c r="I55" s="365">
        <v>12985</v>
      </c>
      <c r="J55" s="355">
        <v>700</v>
      </c>
      <c r="K55" s="179">
        <f>I55/J55</f>
        <v>18.55</v>
      </c>
      <c r="L55" s="179">
        <f>J55*K55</f>
        <v>12985</v>
      </c>
      <c r="M55" s="180">
        <v>0</v>
      </c>
      <c r="N55" s="368">
        <f>K55*J55</f>
        <v>12985</v>
      </c>
    </row>
    <row r="56" spans="1:14" s="396" customFormat="1" ht="24.75" customHeight="1">
      <c r="A56" s="355" t="s">
        <v>563</v>
      </c>
      <c r="B56" s="381" t="s">
        <v>564</v>
      </c>
      <c r="C56" s="356">
        <v>45420</v>
      </c>
      <c r="D56" s="379">
        <v>1944</v>
      </c>
      <c r="E56" s="390" t="s">
        <v>565</v>
      </c>
      <c r="F56" s="355" t="s">
        <v>357</v>
      </c>
      <c r="G56" s="330" t="s">
        <v>358</v>
      </c>
      <c r="H56" s="355" t="s">
        <v>566</v>
      </c>
      <c r="I56" s="355">
        <v>8630</v>
      </c>
      <c r="J56" s="355">
        <v>500</v>
      </c>
      <c r="K56" s="126">
        <f>I56/J56</f>
        <v>17.260000000000002</v>
      </c>
      <c r="L56" s="126">
        <v>8630</v>
      </c>
      <c r="M56" s="126">
        <v>0</v>
      </c>
      <c r="N56" s="368">
        <v>8630</v>
      </c>
    </row>
    <row r="57" spans="1:14" ht="24.75" customHeight="1">
      <c r="A57" s="355" t="s">
        <v>567</v>
      </c>
      <c r="B57" s="381" t="s">
        <v>568</v>
      </c>
      <c r="C57" s="356">
        <v>45412</v>
      </c>
      <c r="D57" s="379">
        <v>1952</v>
      </c>
      <c r="E57" s="337" t="s">
        <v>569</v>
      </c>
      <c r="F57" s="332" t="s">
        <v>357</v>
      </c>
      <c r="G57" s="330" t="s">
        <v>358</v>
      </c>
      <c r="H57" s="355" t="s">
        <v>570</v>
      </c>
      <c r="I57" s="365">
        <v>7500</v>
      </c>
      <c r="J57" s="355">
        <v>500</v>
      </c>
      <c r="K57" s="148">
        <v>13.7</v>
      </c>
      <c r="L57" s="148">
        <f>J57*K57</f>
        <v>6850</v>
      </c>
      <c r="M57" s="126">
        <v>0</v>
      </c>
      <c r="N57" s="368">
        <v>6850</v>
      </c>
    </row>
    <row r="58" spans="1:14" s="396" customFormat="1" ht="24.75" customHeight="1">
      <c r="A58" s="355" t="s">
        <v>571</v>
      </c>
      <c r="B58" s="381" t="s">
        <v>572</v>
      </c>
      <c r="C58" s="356">
        <v>45415</v>
      </c>
      <c r="D58" s="379">
        <v>1953</v>
      </c>
      <c r="E58" s="373" t="s">
        <v>573</v>
      </c>
      <c r="F58" s="350" t="s">
        <v>357</v>
      </c>
      <c r="G58" s="330" t="s">
        <v>358</v>
      </c>
      <c r="H58" s="355" t="s">
        <v>454</v>
      </c>
      <c r="I58" s="365">
        <v>1086</v>
      </c>
      <c r="J58" s="355">
        <v>100</v>
      </c>
      <c r="K58" s="236">
        <f>I58/J58</f>
        <v>10.86</v>
      </c>
      <c r="L58" s="126">
        <v>1086</v>
      </c>
      <c r="M58" s="151">
        <v>0</v>
      </c>
      <c r="N58" s="368">
        <v>1086</v>
      </c>
    </row>
    <row r="59" spans="1:14" s="396" customFormat="1" ht="24.75" customHeight="1">
      <c r="A59" s="355" t="s">
        <v>574</v>
      </c>
      <c r="B59" s="378" t="s">
        <v>575</v>
      </c>
      <c r="C59" s="356">
        <v>45418</v>
      </c>
      <c r="D59" s="379">
        <v>1954</v>
      </c>
      <c r="E59" s="337" t="s">
        <v>576</v>
      </c>
      <c r="F59" s="355" t="s">
        <v>357</v>
      </c>
      <c r="G59" s="355" t="s">
        <v>373</v>
      </c>
      <c r="H59" s="355" t="s">
        <v>577</v>
      </c>
      <c r="I59" s="368">
        <v>26.4</v>
      </c>
      <c r="J59" s="355">
        <v>11</v>
      </c>
      <c r="K59" s="151">
        <v>2.4</v>
      </c>
      <c r="L59" s="151">
        <v>26.4</v>
      </c>
      <c r="M59" s="151">
        <v>0</v>
      </c>
      <c r="N59" s="368">
        <v>26.4</v>
      </c>
    </row>
    <row r="60" spans="1:14" ht="24.75" customHeight="1">
      <c r="A60" s="355" t="s">
        <v>578</v>
      </c>
      <c r="B60" s="378" t="s">
        <v>579</v>
      </c>
      <c r="C60" s="356">
        <v>45418</v>
      </c>
      <c r="D60" s="355">
        <v>1959</v>
      </c>
      <c r="E60" s="384" t="s">
        <v>580</v>
      </c>
      <c r="F60" s="334" t="s">
        <v>357</v>
      </c>
      <c r="G60" s="330" t="s">
        <v>358</v>
      </c>
      <c r="H60" s="355" t="s">
        <v>378</v>
      </c>
      <c r="I60" s="391">
        <v>25000</v>
      </c>
      <c r="J60" s="355">
        <v>500</v>
      </c>
      <c r="K60" s="148">
        <v>49.8</v>
      </c>
      <c r="L60" s="148">
        <v>24900</v>
      </c>
      <c r="M60" s="126">
        <v>0</v>
      </c>
      <c r="N60" s="368">
        <v>24900</v>
      </c>
    </row>
    <row r="61" spans="1:14" ht="24.75" customHeight="1">
      <c r="A61" s="355" t="s">
        <v>581</v>
      </c>
      <c r="B61" s="378" t="s">
        <v>582</v>
      </c>
      <c r="C61" s="356">
        <v>45418</v>
      </c>
      <c r="D61" s="355">
        <v>1955</v>
      </c>
      <c r="E61" s="353" t="s">
        <v>582</v>
      </c>
      <c r="F61" s="350" t="s">
        <v>114</v>
      </c>
      <c r="G61" s="355" t="s">
        <v>583</v>
      </c>
      <c r="H61" s="355" t="s">
        <v>584</v>
      </c>
      <c r="I61" s="355">
        <v>6500</v>
      </c>
      <c r="J61" s="355">
        <v>1</v>
      </c>
      <c r="K61" s="126">
        <v>6500</v>
      </c>
      <c r="L61" s="126">
        <v>6500</v>
      </c>
      <c r="M61" s="126">
        <v>0</v>
      </c>
      <c r="N61" s="368">
        <v>6500</v>
      </c>
    </row>
    <row r="62" spans="1:14" ht="24.75" customHeight="1">
      <c r="A62" s="355" t="s">
        <v>585</v>
      </c>
      <c r="B62" s="378" t="s">
        <v>586</v>
      </c>
      <c r="C62" s="356">
        <v>45418</v>
      </c>
      <c r="D62" s="379">
        <v>1956</v>
      </c>
      <c r="E62" s="353" t="s">
        <v>586</v>
      </c>
      <c r="F62" s="355" t="s">
        <v>114</v>
      </c>
      <c r="G62" s="355" t="s">
        <v>587</v>
      </c>
      <c r="H62" s="355" t="s">
        <v>588</v>
      </c>
      <c r="I62" s="355">
        <v>11241</v>
      </c>
      <c r="J62" s="355">
        <v>3</v>
      </c>
      <c r="K62" s="126">
        <f>I62/3</f>
        <v>3747</v>
      </c>
      <c r="L62" s="126">
        <v>11241</v>
      </c>
      <c r="M62" s="126">
        <v>0</v>
      </c>
      <c r="N62" s="368">
        <v>11241</v>
      </c>
    </row>
    <row r="63" spans="1:14" s="396" customFormat="1" ht="24.75" customHeight="1">
      <c r="A63" s="355" t="s">
        <v>589</v>
      </c>
      <c r="B63" s="378" t="s">
        <v>590</v>
      </c>
      <c r="C63" s="356">
        <v>45457</v>
      </c>
      <c r="D63" s="379">
        <v>1973</v>
      </c>
      <c r="E63" s="392" t="s">
        <v>591</v>
      </c>
      <c r="F63" s="355" t="s">
        <v>357</v>
      </c>
      <c r="G63" s="350" t="s">
        <v>437</v>
      </c>
      <c r="H63" s="355" t="s">
        <v>592</v>
      </c>
      <c r="I63" s="355"/>
      <c r="J63" s="355">
        <v>1</v>
      </c>
      <c r="K63" s="177"/>
      <c r="L63" s="177"/>
      <c r="M63" s="177"/>
      <c r="N63" s="424">
        <v>348</v>
      </c>
    </row>
    <row r="64" spans="1:14" ht="24.75" customHeight="1">
      <c r="A64" s="355" t="s">
        <v>593</v>
      </c>
      <c r="B64" s="378" t="s">
        <v>594</v>
      </c>
      <c r="C64" s="356">
        <v>45419</v>
      </c>
      <c r="D64" s="379">
        <v>1961</v>
      </c>
      <c r="E64" s="393" t="s">
        <v>595</v>
      </c>
      <c r="F64" s="332" t="s">
        <v>357</v>
      </c>
      <c r="G64" s="355" t="s">
        <v>437</v>
      </c>
      <c r="H64" s="355" t="s">
        <v>596</v>
      </c>
      <c r="I64" s="355"/>
      <c r="J64" s="355">
        <v>1</v>
      </c>
      <c r="K64" s="126"/>
      <c r="L64" s="126"/>
      <c r="M64" s="198"/>
      <c r="N64" s="425">
        <v>1062.5</v>
      </c>
    </row>
    <row r="65" spans="1:14" ht="24.75" customHeight="1">
      <c r="A65" s="355" t="s">
        <v>597</v>
      </c>
      <c r="B65" s="378" t="s">
        <v>598</v>
      </c>
      <c r="C65" s="356">
        <v>45421</v>
      </c>
      <c r="D65" s="379">
        <v>1962</v>
      </c>
      <c r="E65" s="384" t="s">
        <v>598</v>
      </c>
      <c r="F65" s="355" t="s">
        <v>357</v>
      </c>
      <c r="G65" s="355" t="s">
        <v>437</v>
      </c>
      <c r="H65" s="355" t="s">
        <v>600</v>
      </c>
      <c r="I65" s="355">
        <v>6741.36</v>
      </c>
      <c r="J65" s="355">
        <v>1</v>
      </c>
      <c r="K65" s="126">
        <v>6741.36</v>
      </c>
      <c r="L65" s="126">
        <v>6741.36</v>
      </c>
      <c r="M65" s="126">
        <v>0</v>
      </c>
      <c r="N65" s="426">
        <v>6741.36</v>
      </c>
    </row>
    <row r="66" spans="1:14" ht="24.75" customHeight="1">
      <c r="A66" s="355" t="s">
        <v>601</v>
      </c>
      <c r="B66" s="378" t="s">
        <v>602</v>
      </c>
      <c r="C66" s="394">
        <v>45474</v>
      </c>
      <c r="D66" s="355">
        <v>1981</v>
      </c>
      <c r="E66" s="380" t="s">
        <v>603</v>
      </c>
      <c r="F66" s="355" t="s">
        <v>114</v>
      </c>
      <c r="G66" s="355" t="s">
        <v>437</v>
      </c>
      <c r="H66" s="355" t="s">
        <v>604</v>
      </c>
      <c r="I66" s="355"/>
      <c r="J66" s="355">
        <v>1</v>
      </c>
      <c r="K66" s="184"/>
      <c r="L66" s="184"/>
      <c r="M66" s="184"/>
      <c r="N66" s="368">
        <v>9075.0400000000009</v>
      </c>
    </row>
    <row r="67" spans="1:14" s="396" customFormat="1" ht="24.75" customHeight="1">
      <c r="A67" s="355" t="s">
        <v>605</v>
      </c>
      <c r="B67" s="381" t="s">
        <v>407</v>
      </c>
      <c r="C67" s="356">
        <v>45425</v>
      </c>
      <c r="D67" s="379">
        <v>1964</v>
      </c>
      <c r="E67" s="395" t="s">
        <v>109</v>
      </c>
      <c r="F67" s="355" t="s">
        <v>114</v>
      </c>
      <c r="G67" s="396" t="s">
        <v>606</v>
      </c>
      <c r="H67" s="355" t="s">
        <v>112</v>
      </c>
      <c r="I67" s="371"/>
      <c r="J67" s="355">
        <v>1</v>
      </c>
      <c r="K67" s="140"/>
      <c r="L67" s="140"/>
      <c r="M67" s="140"/>
      <c r="N67" s="368">
        <v>1485.46</v>
      </c>
    </row>
    <row r="68" spans="1:14" s="396" customFormat="1" ht="24.75" customHeight="1">
      <c r="A68" s="355" t="s">
        <v>607</v>
      </c>
      <c r="B68" s="378" t="s">
        <v>608</v>
      </c>
      <c r="C68" s="356">
        <v>45428</v>
      </c>
      <c r="D68" s="379">
        <v>1967</v>
      </c>
      <c r="E68" s="395" t="s">
        <v>609</v>
      </c>
      <c r="F68" s="355" t="s">
        <v>251</v>
      </c>
      <c r="G68" s="396" t="s">
        <v>394</v>
      </c>
      <c r="H68" s="355" t="s">
        <v>495</v>
      </c>
      <c r="I68" s="355"/>
      <c r="J68" s="355">
        <v>1</v>
      </c>
      <c r="K68" s="126"/>
      <c r="L68" s="126"/>
      <c r="M68" s="126"/>
      <c r="N68" s="368">
        <v>202.13</v>
      </c>
    </row>
    <row r="69" spans="1:14" ht="24.75" customHeight="1">
      <c r="A69" s="355" t="s">
        <v>610</v>
      </c>
      <c r="B69" s="378" t="s">
        <v>611</v>
      </c>
      <c r="C69" s="356">
        <v>45439</v>
      </c>
      <c r="D69" s="355">
        <v>1969</v>
      </c>
      <c r="E69" s="384" t="s">
        <v>612</v>
      </c>
      <c r="F69" s="355" t="s">
        <v>399</v>
      </c>
      <c r="G69" s="355" t="s">
        <v>613</v>
      </c>
      <c r="H69" s="355" t="s">
        <v>614</v>
      </c>
      <c r="I69" s="365">
        <v>68000</v>
      </c>
      <c r="J69" s="355">
        <v>1</v>
      </c>
      <c r="K69" s="148">
        <f>I69</f>
        <v>68000</v>
      </c>
      <c r="L69" s="148">
        <f>K69</f>
        <v>68000</v>
      </c>
      <c r="M69" s="151">
        <v>0</v>
      </c>
      <c r="N69" s="368">
        <f>L69</f>
        <v>68000</v>
      </c>
    </row>
    <row r="70" spans="1:14" ht="24.75" customHeight="1">
      <c r="A70" s="355" t="s">
        <v>615</v>
      </c>
      <c r="B70" s="378" t="s">
        <v>616</v>
      </c>
      <c r="C70" s="356">
        <v>45433</v>
      </c>
      <c r="D70" s="389">
        <v>1968</v>
      </c>
      <c r="E70" s="353" t="s">
        <v>617</v>
      </c>
      <c r="F70" s="355" t="s">
        <v>357</v>
      </c>
      <c r="G70" s="355" t="s">
        <v>494</v>
      </c>
      <c r="H70" s="355" t="s">
        <v>618</v>
      </c>
      <c r="I70" s="365">
        <v>1680</v>
      </c>
      <c r="J70" s="355">
        <v>4</v>
      </c>
      <c r="K70" s="148">
        <f>(I70/J70)</f>
        <v>420</v>
      </c>
      <c r="L70" s="148">
        <f>I70</f>
        <v>1680</v>
      </c>
      <c r="M70" s="151">
        <v>0</v>
      </c>
      <c r="N70" s="368">
        <f>L70</f>
        <v>1680</v>
      </c>
    </row>
    <row r="71" spans="1:14" s="396" customFormat="1" ht="24.75" customHeight="1">
      <c r="A71" s="350" t="s">
        <v>619</v>
      </c>
      <c r="B71" s="366" t="s">
        <v>620</v>
      </c>
      <c r="C71" s="356">
        <v>45440</v>
      </c>
      <c r="D71" s="397">
        <v>1923</v>
      </c>
      <c r="E71" s="395" t="s">
        <v>78</v>
      </c>
      <c r="F71" s="350" t="s">
        <v>357</v>
      </c>
      <c r="G71" s="350" t="s">
        <v>363</v>
      </c>
      <c r="H71" s="350" t="s">
        <v>486</v>
      </c>
      <c r="I71" s="350"/>
      <c r="J71" s="350">
        <v>100</v>
      </c>
      <c r="K71" s="150"/>
      <c r="L71" s="150"/>
      <c r="M71" s="150"/>
      <c r="N71" s="368">
        <v>3500</v>
      </c>
    </row>
    <row r="72" spans="1:14" s="396" customFormat="1" ht="24.75" customHeight="1">
      <c r="A72" s="350" t="s">
        <v>621</v>
      </c>
      <c r="B72" s="363" t="s">
        <v>622</v>
      </c>
      <c r="C72" s="351">
        <v>45421</v>
      </c>
      <c r="D72" s="372">
        <v>1958</v>
      </c>
      <c r="E72" s="337" t="s">
        <v>557</v>
      </c>
      <c r="F72" s="332" t="s">
        <v>114</v>
      </c>
      <c r="G72" s="350" t="s">
        <v>606</v>
      </c>
      <c r="H72" s="350" t="s">
        <v>112</v>
      </c>
      <c r="I72" s="377">
        <v>1476.81</v>
      </c>
      <c r="J72" s="350">
        <v>1</v>
      </c>
      <c r="K72" s="189">
        <v>1476.81</v>
      </c>
      <c r="L72" s="158"/>
      <c r="M72" s="190">
        <v>0</v>
      </c>
      <c r="N72" s="368">
        <v>1468.16</v>
      </c>
    </row>
    <row r="73" spans="1:14" ht="24.75" customHeight="1">
      <c r="A73" s="355" t="s">
        <v>623</v>
      </c>
      <c r="B73" s="378" t="s">
        <v>624</v>
      </c>
      <c r="C73" s="356">
        <v>45446</v>
      </c>
      <c r="D73" s="355">
        <v>1971</v>
      </c>
      <c r="E73" s="384" t="s">
        <v>625</v>
      </c>
      <c r="F73" s="355" t="s">
        <v>357</v>
      </c>
      <c r="G73" s="355" t="s">
        <v>373</v>
      </c>
      <c r="H73" s="355" t="s">
        <v>577</v>
      </c>
      <c r="I73" s="365">
        <v>202.5</v>
      </c>
      <c r="J73" s="355">
        <v>100</v>
      </c>
      <c r="K73" s="148">
        <v>1.92</v>
      </c>
      <c r="L73" s="148">
        <v>192</v>
      </c>
      <c r="M73" s="151">
        <v>0</v>
      </c>
      <c r="N73" s="368">
        <v>192</v>
      </c>
    </row>
    <row r="74" spans="1:14" ht="24.75" customHeight="1">
      <c r="A74" s="355" t="s">
        <v>626</v>
      </c>
      <c r="B74" s="378" t="s">
        <v>627</v>
      </c>
      <c r="C74" s="356">
        <v>45448</v>
      </c>
      <c r="D74" s="355">
        <v>1972</v>
      </c>
      <c r="E74" s="353" t="s">
        <v>627</v>
      </c>
      <c r="F74" s="337" t="s">
        <v>628</v>
      </c>
      <c r="G74" s="355" t="s">
        <v>437</v>
      </c>
      <c r="H74" s="355" t="s">
        <v>629</v>
      </c>
      <c r="I74" s="355">
        <v>179</v>
      </c>
      <c r="J74" s="355">
        <v>1</v>
      </c>
      <c r="K74" s="126">
        <v>179</v>
      </c>
      <c r="L74" s="126">
        <v>179</v>
      </c>
      <c r="M74" s="126">
        <v>0</v>
      </c>
      <c r="N74" s="368">
        <v>179</v>
      </c>
    </row>
    <row r="75" spans="1:14" s="396" customFormat="1" ht="24.75" customHeight="1">
      <c r="A75" s="355" t="s">
        <v>630</v>
      </c>
      <c r="B75" s="381" t="s">
        <v>453</v>
      </c>
      <c r="C75" s="356">
        <v>45462</v>
      </c>
      <c r="D75" s="379">
        <v>1976</v>
      </c>
      <c r="E75" s="395" t="s">
        <v>631</v>
      </c>
      <c r="F75" s="355" t="s">
        <v>357</v>
      </c>
      <c r="G75" s="396" t="s">
        <v>373</v>
      </c>
      <c r="H75" s="355" t="s">
        <v>632</v>
      </c>
      <c r="I75" s="389"/>
      <c r="J75" s="355">
        <v>2000</v>
      </c>
      <c r="K75" s="126"/>
      <c r="L75" s="126"/>
      <c r="M75" s="126"/>
      <c r="N75" s="368">
        <v>1810</v>
      </c>
    </row>
    <row r="76" spans="1:14" ht="24.75" customHeight="1">
      <c r="A76" s="376" t="s">
        <v>633</v>
      </c>
      <c r="B76" s="378" t="s">
        <v>634</v>
      </c>
      <c r="C76" s="394">
        <v>45461</v>
      </c>
      <c r="D76" s="398">
        <v>1975</v>
      </c>
      <c r="E76" s="399" t="s">
        <v>635</v>
      </c>
      <c r="F76" s="332" t="s">
        <v>362</v>
      </c>
      <c r="G76" s="355" t="s">
        <v>587</v>
      </c>
      <c r="H76" s="400" t="s">
        <v>636</v>
      </c>
      <c r="I76" s="371"/>
      <c r="J76" s="355">
        <v>1</v>
      </c>
      <c r="K76" s="140"/>
      <c r="L76" s="140"/>
      <c r="M76" s="140"/>
      <c r="N76" s="368">
        <v>26400</v>
      </c>
    </row>
    <row r="77" spans="1:14" s="396" customFormat="1" ht="24.75" customHeight="1">
      <c r="A77" s="355" t="s">
        <v>637</v>
      </c>
      <c r="B77" s="381" t="s">
        <v>638</v>
      </c>
      <c r="C77" s="356">
        <v>45469</v>
      </c>
      <c r="D77" s="355">
        <v>1979</v>
      </c>
      <c r="E77" s="384" t="s">
        <v>638</v>
      </c>
      <c r="F77" s="355" t="s">
        <v>147</v>
      </c>
      <c r="G77" s="337" t="s">
        <v>639</v>
      </c>
      <c r="H77" s="355" t="s">
        <v>640</v>
      </c>
      <c r="I77" s="355"/>
      <c r="J77" s="355">
        <v>1</v>
      </c>
      <c r="K77" s="126"/>
      <c r="L77" s="126"/>
      <c r="M77" s="126"/>
      <c r="N77" s="368">
        <v>49410</v>
      </c>
    </row>
    <row r="78" spans="1:14" s="396" customFormat="1" ht="24.75" customHeight="1">
      <c r="A78" s="355" t="s">
        <v>641</v>
      </c>
      <c r="B78" s="378" t="s">
        <v>642</v>
      </c>
      <c r="C78" s="356">
        <v>45465</v>
      </c>
      <c r="D78" s="355">
        <v>1978</v>
      </c>
      <c r="E78" s="337" t="s">
        <v>642</v>
      </c>
      <c r="F78" s="355" t="s">
        <v>114</v>
      </c>
      <c r="G78" s="355" t="s">
        <v>587</v>
      </c>
      <c r="H78" s="355" t="s">
        <v>405</v>
      </c>
      <c r="I78" s="371"/>
      <c r="J78" s="355">
        <v>1</v>
      </c>
      <c r="K78" s="140"/>
      <c r="L78" s="140"/>
      <c r="M78" s="140"/>
      <c r="N78" s="368">
        <v>6325</v>
      </c>
    </row>
    <row r="79" spans="1:14" ht="24.75" customHeight="1">
      <c r="A79" s="376" t="s">
        <v>643</v>
      </c>
      <c r="B79" s="381" t="s">
        <v>453</v>
      </c>
      <c r="C79" s="394">
        <v>45475</v>
      </c>
      <c r="D79" s="376">
        <v>1980</v>
      </c>
      <c r="E79" s="395" t="s">
        <v>644</v>
      </c>
      <c r="F79" s="355" t="s">
        <v>357</v>
      </c>
      <c r="G79" s="396" t="s">
        <v>373</v>
      </c>
      <c r="H79" s="355" t="s">
        <v>632</v>
      </c>
      <c r="I79" s="371"/>
      <c r="J79" s="355">
        <v>3000</v>
      </c>
      <c r="K79" s="140"/>
      <c r="L79" s="140"/>
      <c r="M79" s="140"/>
      <c r="N79" s="368" t="s">
        <v>645</v>
      </c>
    </row>
    <row r="80" spans="1:14" ht="24.75" customHeight="1">
      <c r="A80" s="376" t="s">
        <v>646</v>
      </c>
      <c r="B80" s="381" t="s">
        <v>647</v>
      </c>
      <c r="C80" s="394">
        <v>45481</v>
      </c>
      <c r="D80" s="376">
        <v>1985</v>
      </c>
      <c r="E80" s="401" t="s">
        <v>648</v>
      </c>
      <c r="F80" s="355" t="s">
        <v>649</v>
      </c>
      <c r="G80" s="355" t="s">
        <v>544</v>
      </c>
      <c r="H80" s="355" t="s">
        <v>650</v>
      </c>
      <c r="I80" s="371"/>
      <c r="J80" s="355">
        <v>1</v>
      </c>
      <c r="K80" s="140"/>
      <c r="L80" s="140"/>
      <c r="M80" s="140"/>
      <c r="N80" s="427">
        <v>1500</v>
      </c>
    </row>
    <row r="81" spans="1:14" ht="24.75" customHeight="1">
      <c r="A81" s="376" t="s">
        <v>651</v>
      </c>
      <c r="B81" s="381" t="s">
        <v>652</v>
      </c>
      <c r="C81" s="394">
        <v>45484</v>
      </c>
      <c r="D81" s="376">
        <v>1986</v>
      </c>
      <c r="E81" s="401" t="s">
        <v>653</v>
      </c>
      <c r="F81" s="355" t="s">
        <v>357</v>
      </c>
      <c r="G81" s="355" t="s">
        <v>363</v>
      </c>
      <c r="H81" s="355" t="s">
        <v>654</v>
      </c>
      <c r="I81" s="371"/>
      <c r="J81" s="355">
        <v>10</v>
      </c>
      <c r="K81" s="140"/>
      <c r="L81" s="140"/>
      <c r="M81" s="140"/>
      <c r="N81" s="427">
        <v>539</v>
      </c>
    </row>
    <row r="82" spans="1:14" ht="24.75" customHeight="1">
      <c r="A82" s="376" t="s">
        <v>655</v>
      </c>
      <c r="B82" s="381" t="s">
        <v>656</v>
      </c>
      <c r="C82" s="394">
        <v>45488</v>
      </c>
      <c r="D82" s="376">
        <v>1988</v>
      </c>
      <c r="E82" s="401" t="s">
        <v>657</v>
      </c>
      <c r="F82" s="355" t="s">
        <v>357</v>
      </c>
      <c r="G82" s="355" t="s">
        <v>658</v>
      </c>
      <c r="H82" s="355" t="s">
        <v>495</v>
      </c>
      <c r="I82" s="371"/>
      <c r="J82" s="355">
        <v>15</v>
      </c>
      <c r="K82" s="140"/>
      <c r="L82" s="140"/>
      <c r="M82" s="140"/>
      <c r="N82" s="368" t="s">
        <v>659</v>
      </c>
    </row>
    <row r="83" spans="1:14" ht="24.75" customHeight="1">
      <c r="A83" s="376" t="s">
        <v>660</v>
      </c>
      <c r="B83" s="381" t="s">
        <v>661</v>
      </c>
      <c r="C83" s="394">
        <v>45489</v>
      </c>
      <c r="D83" s="376">
        <v>1989</v>
      </c>
      <c r="E83" s="337" t="s">
        <v>662</v>
      </c>
      <c r="F83" s="376" t="s">
        <v>357</v>
      </c>
      <c r="G83" s="355" t="s">
        <v>373</v>
      </c>
      <c r="H83" s="355" t="s">
        <v>490</v>
      </c>
      <c r="I83" s="371"/>
      <c r="J83" s="355">
        <v>40</v>
      </c>
      <c r="K83" s="140"/>
      <c r="L83" s="140"/>
      <c r="M83" s="140"/>
      <c r="N83" s="368">
        <v>45</v>
      </c>
    </row>
    <row r="84" spans="1:14" ht="24.75" customHeight="1">
      <c r="A84" s="376" t="s">
        <v>663</v>
      </c>
      <c r="B84" s="381" t="s">
        <v>664</v>
      </c>
      <c r="C84" s="394">
        <v>45489</v>
      </c>
      <c r="D84" s="376">
        <v>1987</v>
      </c>
      <c r="E84" s="401" t="s">
        <v>665</v>
      </c>
      <c r="F84" s="355" t="s">
        <v>357</v>
      </c>
      <c r="G84" s="355" t="s">
        <v>373</v>
      </c>
      <c r="H84" s="355" t="s">
        <v>577</v>
      </c>
      <c r="I84" s="371"/>
      <c r="J84" s="355">
        <v>15</v>
      </c>
      <c r="K84" s="140"/>
      <c r="L84" s="140"/>
      <c r="M84" s="140"/>
      <c r="N84" s="368" t="s">
        <v>666</v>
      </c>
    </row>
    <row r="85" spans="1:14" ht="24.75" customHeight="1">
      <c r="A85" s="376" t="s">
        <v>667</v>
      </c>
      <c r="B85" s="381" t="s">
        <v>668</v>
      </c>
      <c r="C85" s="356">
        <v>45491</v>
      </c>
      <c r="D85" s="376">
        <v>1992</v>
      </c>
      <c r="E85" s="337" t="s">
        <v>669</v>
      </c>
      <c r="F85" s="376" t="s">
        <v>357</v>
      </c>
      <c r="G85" s="355" t="s">
        <v>358</v>
      </c>
      <c r="H85" s="355" t="s">
        <v>670</v>
      </c>
      <c r="I85" s="371"/>
      <c r="J85" s="355">
        <v>50</v>
      </c>
      <c r="K85" s="140"/>
      <c r="L85" s="140"/>
      <c r="M85" s="140"/>
      <c r="N85" s="368">
        <v>977.5</v>
      </c>
    </row>
    <row r="86" spans="1:14" ht="25.5" customHeight="1">
      <c r="A86" s="376" t="s">
        <v>671</v>
      </c>
      <c r="B86" s="381" t="s">
        <v>672</v>
      </c>
      <c r="C86" s="394">
        <v>45495</v>
      </c>
      <c r="D86" s="376">
        <v>1990</v>
      </c>
      <c r="E86" s="401" t="s">
        <v>673</v>
      </c>
      <c r="F86" s="355" t="s">
        <v>357</v>
      </c>
      <c r="G86" s="355" t="s">
        <v>373</v>
      </c>
      <c r="H86" s="355" t="s">
        <v>378</v>
      </c>
      <c r="I86" s="371"/>
      <c r="J86" s="355">
        <v>2000</v>
      </c>
      <c r="K86" s="140"/>
      <c r="L86" s="140"/>
      <c r="M86" s="140"/>
      <c r="N86" s="368">
        <v>2000</v>
      </c>
    </row>
    <row r="87" spans="1:14" ht="24.75" customHeight="1">
      <c r="A87" s="355" t="s">
        <v>674</v>
      </c>
      <c r="B87" s="381" t="s">
        <v>675</v>
      </c>
      <c r="C87" s="356">
        <v>45495</v>
      </c>
      <c r="D87" s="376">
        <v>1993</v>
      </c>
      <c r="E87" s="337" t="s">
        <v>676</v>
      </c>
      <c r="F87" s="355" t="s">
        <v>257</v>
      </c>
      <c r="G87" s="355" t="s">
        <v>368</v>
      </c>
      <c r="H87" s="355" t="s">
        <v>677</v>
      </c>
      <c r="I87" s="371"/>
      <c r="J87" s="355">
        <v>2</v>
      </c>
      <c r="K87" s="140"/>
      <c r="L87" s="140"/>
      <c r="M87" s="140"/>
      <c r="N87" s="368">
        <v>29704</v>
      </c>
    </row>
    <row r="88" spans="1:14" ht="24.75" customHeight="1">
      <c r="A88" s="376" t="s">
        <v>678</v>
      </c>
      <c r="B88" s="381" t="s">
        <v>679</v>
      </c>
      <c r="C88" s="356">
        <v>45537</v>
      </c>
      <c r="D88" s="355">
        <v>2009</v>
      </c>
      <c r="E88" s="337" t="s">
        <v>680</v>
      </c>
      <c r="F88" s="355" t="s">
        <v>357</v>
      </c>
      <c r="G88" s="355" t="s">
        <v>358</v>
      </c>
      <c r="H88" s="355" t="s">
        <v>670</v>
      </c>
      <c r="I88" s="371"/>
      <c r="J88" s="355">
        <v>50</v>
      </c>
      <c r="K88" s="140"/>
      <c r="L88" s="140"/>
      <c r="M88" s="140"/>
      <c r="N88" s="368">
        <v>4390</v>
      </c>
    </row>
    <row r="89" spans="1:14" ht="24.75" customHeight="1">
      <c r="A89" s="376" t="s">
        <v>681</v>
      </c>
      <c r="B89" s="381" t="s">
        <v>622</v>
      </c>
      <c r="C89" s="356">
        <v>45513</v>
      </c>
      <c r="D89" s="355">
        <v>1994</v>
      </c>
      <c r="E89" s="337" t="s">
        <v>407</v>
      </c>
      <c r="F89" s="355" t="s">
        <v>114</v>
      </c>
      <c r="G89" s="355" t="s">
        <v>606</v>
      </c>
      <c r="H89" s="355" t="s">
        <v>112</v>
      </c>
      <c r="I89" s="371"/>
      <c r="J89" s="355">
        <v>1</v>
      </c>
      <c r="K89" s="140"/>
      <c r="L89" s="140"/>
      <c r="M89" s="140"/>
      <c r="N89" s="427">
        <v>2012.49</v>
      </c>
    </row>
    <row r="90" spans="1:14" ht="24.75" customHeight="1">
      <c r="A90" s="376" t="s">
        <v>682</v>
      </c>
      <c r="B90" s="381" t="s">
        <v>683</v>
      </c>
      <c r="C90" s="394">
        <v>45523</v>
      </c>
      <c r="D90" s="376">
        <v>2002</v>
      </c>
      <c r="E90" s="402" t="s">
        <v>684</v>
      </c>
      <c r="F90" s="355" t="s">
        <v>685</v>
      </c>
      <c r="G90" s="355" t="s">
        <v>437</v>
      </c>
      <c r="H90" s="355" t="s">
        <v>686</v>
      </c>
      <c r="I90" s="371"/>
      <c r="J90" s="355">
        <v>1</v>
      </c>
      <c r="K90" s="140"/>
      <c r="L90" s="140"/>
      <c r="M90" s="140"/>
      <c r="N90" s="427">
        <v>6555.12</v>
      </c>
    </row>
    <row r="91" spans="1:14" ht="24.75" customHeight="1">
      <c r="A91" s="376" t="s">
        <v>687</v>
      </c>
      <c r="B91" s="381" t="s">
        <v>688</v>
      </c>
      <c r="C91" s="356">
        <v>45516</v>
      </c>
      <c r="D91" s="376">
        <v>1995</v>
      </c>
      <c r="E91" s="401" t="s">
        <v>689</v>
      </c>
      <c r="F91" s="376" t="s">
        <v>357</v>
      </c>
      <c r="G91" s="355" t="s">
        <v>373</v>
      </c>
      <c r="H91" s="355" t="s">
        <v>340</v>
      </c>
      <c r="I91" s="371"/>
      <c r="J91" s="355">
        <v>5000</v>
      </c>
      <c r="K91" s="140"/>
      <c r="L91" s="140"/>
      <c r="M91" s="140"/>
      <c r="N91" s="427">
        <v>1000</v>
      </c>
    </row>
    <row r="92" spans="1:14" ht="24.75" customHeight="1">
      <c r="A92" s="376" t="s">
        <v>690</v>
      </c>
      <c r="B92" s="381" t="s">
        <v>691</v>
      </c>
      <c r="C92" s="356">
        <v>45517</v>
      </c>
      <c r="D92" s="355">
        <v>1996</v>
      </c>
      <c r="E92" s="337" t="s">
        <v>692</v>
      </c>
      <c r="F92" s="355" t="s">
        <v>362</v>
      </c>
      <c r="G92" s="355" t="s">
        <v>587</v>
      </c>
      <c r="H92" s="355" t="s">
        <v>391</v>
      </c>
      <c r="I92" s="371"/>
      <c r="J92" s="355">
        <v>1</v>
      </c>
      <c r="K92" s="140"/>
      <c r="L92" s="140"/>
      <c r="M92" s="140"/>
      <c r="N92" s="368">
        <v>22015</v>
      </c>
    </row>
    <row r="93" spans="1:14" ht="24.75" customHeight="1">
      <c r="A93" s="376" t="s">
        <v>693</v>
      </c>
      <c r="B93" s="381" t="s">
        <v>694</v>
      </c>
      <c r="C93" s="356">
        <v>45530</v>
      </c>
      <c r="D93" s="355">
        <v>2005</v>
      </c>
      <c r="E93" s="337" t="s">
        <v>695</v>
      </c>
      <c r="F93" s="355" t="s">
        <v>357</v>
      </c>
      <c r="G93" s="355" t="s">
        <v>437</v>
      </c>
      <c r="H93" s="355" t="s">
        <v>696</v>
      </c>
      <c r="I93" s="371"/>
      <c r="J93" s="355">
        <v>1</v>
      </c>
      <c r="K93" s="140"/>
      <c r="L93" s="140"/>
      <c r="M93" s="140"/>
      <c r="N93" s="368">
        <v>3360</v>
      </c>
    </row>
    <row r="94" spans="1:14" ht="24.75" customHeight="1">
      <c r="A94" s="376" t="s">
        <v>697</v>
      </c>
      <c r="B94" s="381" t="s">
        <v>698</v>
      </c>
      <c r="C94" s="356">
        <v>45525</v>
      </c>
      <c r="D94" s="376">
        <v>2003</v>
      </c>
      <c r="E94" s="401" t="s">
        <v>698</v>
      </c>
      <c r="F94" s="376" t="s">
        <v>399</v>
      </c>
      <c r="G94" s="355" t="s">
        <v>437</v>
      </c>
      <c r="H94" s="355" t="s">
        <v>699</v>
      </c>
      <c r="I94" s="371"/>
      <c r="J94" s="355">
        <v>1</v>
      </c>
      <c r="K94" s="140"/>
      <c r="L94" s="140"/>
      <c r="M94" s="140"/>
      <c r="N94" s="427">
        <v>290</v>
      </c>
    </row>
    <row r="95" spans="1:14" ht="24.75" customHeight="1">
      <c r="A95" s="376" t="s">
        <v>700</v>
      </c>
      <c r="B95" s="381" t="s">
        <v>407</v>
      </c>
      <c r="C95" s="356">
        <v>45523</v>
      </c>
      <c r="D95" s="355">
        <v>1999</v>
      </c>
      <c r="E95" s="337" t="s">
        <v>701</v>
      </c>
      <c r="F95" s="355" t="s">
        <v>114</v>
      </c>
      <c r="G95" s="355" t="s">
        <v>22</v>
      </c>
      <c r="H95" s="355" t="s">
        <v>112</v>
      </c>
      <c r="I95" s="371"/>
      <c r="J95" s="355">
        <v>4</v>
      </c>
      <c r="K95" s="140"/>
      <c r="L95" s="140"/>
      <c r="M95" s="140"/>
      <c r="N95" s="368">
        <v>4612.45</v>
      </c>
    </row>
    <row r="96" spans="1:14" ht="24.75" customHeight="1">
      <c r="A96" s="376" t="s">
        <v>702</v>
      </c>
      <c r="B96" s="381" t="s">
        <v>703</v>
      </c>
      <c r="C96" s="394">
        <v>45530</v>
      </c>
      <c r="D96" s="376">
        <v>2006</v>
      </c>
      <c r="E96" s="402" t="s">
        <v>704</v>
      </c>
      <c r="F96" s="376" t="s">
        <v>705</v>
      </c>
      <c r="G96" s="355" t="s">
        <v>437</v>
      </c>
      <c r="H96" s="355" t="s">
        <v>706</v>
      </c>
      <c r="I96" s="371"/>
      <c r="J96" s="355">
        <v>1</v>
      </c>
      <c r="K96" s="140"/>
      <c r="L96" s="140"/>
      <c r="M96" s="140"/>
      <c r="N96" s="427">
        <v>105</v>
      </c>
    </row>
    <row r="97" spans="1:14" ht="24.75" customHeight="1">
      <c r="A97" s="376" t="s">
        <v>707</v>
      </c>
      <c r="B97" s="381" t="s">
        <v>708</v>
      </c>
      <c r="C97" s="356">
        <v>45532</v>
      </c>
      <c r="D97" s="355">
        <v>2008</v>
      </c>
      <c r="E97" s="337" t="s">
        <v>709</v>
      </c>
      <c r="F97" s="355" t="s">
        <v>357</v>
      </c>
      <c r="G97" s="355" t="s">
        <v>358</v>
      </c>
      <c r="H97" s="355" t="s">
        <v>374</v>
      </c>
      <c r="I97" s="371"/>
      <c r="J97" s="355">
        <v>3</v>
      </c>
      <c r="K97" s="140"/>
      <c r="L97" s="140"/>
      <c r="M97" s="140"/>
      <c r="N97" s="368">
        <v>266.89999999999998</v>
      </c>
    </row>
    <row r="98" spans="1:14" ht="24.75" customHeight="1">
      <c r="A98" s="376" t="s">
        <v>710</v>
      </c>
      <c r="B98" s="381" t="s">
        <v>711</v>
      </c>
      <c r="C98" s="356">
        <v>45531</v>
      </c>
      <c r="D98" s="376">
        <v>2007</v>
      </c>
      <c r="E98" s="403" t="s">
        <v>712</v>
      </c>
      <c r="F98" s="376" t="s">
        <v>357</v>
      </c>
      <c r="G98" s="355" t="s">
        <v>358</v>
      </c>
      <c r="H98" s="355" t="s">
        <v>570</v>
      </c>
      <c r="I98" s="371"/>
      <c r="J98" s="355" t="s">
        <v>713</v>
      </c>
      <c r="K98" s="140"/>
      <c r="L98" s="140"/>
      <c r="M98" s="140"/>
      <c r="N98" s="368">
        <v>1956</v>
      </c>
    </row>
    <row r="99" spans="1:14" ht="24.75" customHeight="1">
      <c r="A99" s="376" t="s">
        <v>714</v>
      </c>
      <c r="B99" s="381" t="s">
        <v>715</v>
      </c>
      <c r="C99" s="356">
        <v>45566</v>
      </c>
      <c r="D99" s="355">
        <v>2031</v>
      </c>
      <c r="E99" s="337" t="s">
        <v>716</v>
      </c>
      <c r="F99" s="355" t="s">
        <v>147</v>
      </c>
      <c r="G99" s="355" t="s">
        <v>437</v>
      </c>
      <c r="H99" s="355" t="s">
        <v>717</v>
      </c>
      <c r="I99" s="371"/>
      <c r="J99" s="355">
        <v>1</v>
      </c>
      <c r="K99" s="140"/>
      <c r="L99" s="140"/>
      <c r="M99" s="140"/>
      <c r="N99" s="368">
        <v>4000</v>
      </c>
    </row>
    <row r="100" spans="1:14" ht="24.75" customHeight="1">
      <c r="A100" s="404" t="s">
        <v>718</v>
      </c>
      <c r="B100" s="366" t="s">
        <v>719</v>
      </c>
      <c r="C100" s="405">
        <v>45539</v>
      </c>
      <c r="D100" s="404">
        <v>2012</v>
      </c>
      <c r="E100" s="406" t="s">
        <v>720</v>
      </c>
      <c r="F100" s="355" t="s">
        <v>277</v>
      </c>
      <c r="G100" s="355" t="s">
        <v>613</v>
      </c>
      <c r="H100" s="355" t="s">
        <v>721</v>
      </c>
      <c r="I100" s="407"/>
      <c r="J100" s="350">
        <v>1</v>
      </c>
      <c r="K100" s="209"/>
      <c r="L100" s="209"/>
      <c r="M100" s="209"/>
      <c r="N100" s="368" t="s">
        <v>722</v>
      </c>
    </row>
    <row r="101" spans="1:14" ht="24.75" customHeight="1">
      <c r="A101" s="376" t="s">
        <v>723</v>
      </c>
      <c r="B101" s="381" t="s">
        <v>724</v>
      </c>
      <c r="C101" s="405">
        <v>45541</v>
      </c>
      <c r="D101" s="404">
        <v>2013</v>
      </c>
      <c r="E101" s="402" t="s">
        <v>725</v>
      </c>
      <c r="F101" s="355" t="s">
        <v>251</v>
      </c>
      <c r="G101" s="355" t="s">
        <v>437</v>
      </c>
      <c r="H101" s="355" t="s">
        <v>726</v>
      </c>
      <c r="I101" s="407"/>
      <c r="J101" s="350">
        <v>5</v>
      </c>
      <c r="K101" s="209"/>
      <c r="L101" s="209"/>
      <c r="M101" s="209"/>
      <c r="N101" s="428">
        <v>9955</v>
      </c>
    </row>
    <row r="102" spans="1:14" ht="24.75" customHeight="1">
      <c r="A102" s="376" t="s">
        <v>727</v>
      </c>
      <c r="B102" s="381" t="s">
        <v>728</v>
      </c>
      <c r="C102" s="394">
        <v>45541</v>
      </c>
      <c r="D102" s="376">
        <v>2017</v>
      </c>
      <c r="E102" s="401" t="s">
        <v>729</v>
      </c>
      <c r="F102" s="376" t="s">
        <v>357</v>
      </c>
      <c r="G102" s="355" t="s">
        <v>358</v>
      </c>
      <c r="H102" s="355" t="s">
        <v>577</v>
      </c>
      <c r="I102" s="371"/>
      <c r="J102" s="355">
        <v>1</v>
      </c>
      <c r="K102" s="140"/>
      <c r="L102" s="140"/>
      <c r="M102" s="140"/>
      <c r="N102" s="427">
        <v>49.5</v>
      </c>
    </row>
    <row r="103" spans="1:14" ht="24.75" customHeight="1">
      <c r="A103" s="376" t="s">
        <v>730</v>
      </c>
      <c r="B103" s="381" t="s">
        <v>731</v>
      </c>
      <c r="C103" s="355" t="s">
        <v>732</v>
      </c>
      <c r="D103" s="355">
        <v>2015</v>
      </c>
      <c r="E103" s="337" t="s">
        <v>731</v>
      </c>
      <c r="F103" s="355" t="s">
        <v>357</v>
      </c>
      <c r="G103" s="355" t="s">
        <v>358</v>
      </c>
      <c r="H103" s="355" t="s">
        <v>490</v>
      </c>
      <c r="I103" s="371"/>
      <c r="J103" s="355">
        <v>1</v>
      </c>
      <c r="K103" s="140"/>
      <c r="L103" s="140"/>
      <c r="M103" s="140"/>
      <c r="N103" s="368">
        <v>40.5</v>
      </c>
    </row>
    <row r="104" spans="1:14" ht="24.75" customHeight="1">
      <c r="A104" s="376" t="s">
        <v>733</v>
      </c>
      <c r="B104" s="381" t="s">
        <v>734</v>
      </c>
      <c r="C104" s="394">
        <v>45541</v>
      </c>
      <c r="D104" s="376">
        <v>2016</v>
      </c>
      <c r="E104" s="408" t="s">
        <v>735</v>
      </c>
      <c r="F104" s="376" t="s">
        <v>357</v>
      </c>
      <c r="G104" s="355" t="s">
        <v>363</v>
      </c>
      <c r="H104" s="355" t="s">
        <v>364</v>
      </c>
      <c r="I104" s="371"/>
      <c r="J104" s="355">
        <v>2</v>
      </c>
      <c r="K104" s="140"/>
      <c r="L104" s="140"/>
      <c r="M104" s="140"/>
      <c r="N104" s="368" t="s">
        <v>736</v>
      </c>
    </row>
    <row r="105" spans="1:14" ht="24.75" customHeight="1">
      <c r="A105" s="376" t="s">
        <v>737</v>
      </c>
      <c r="B105" s="378" t="s">
        <v>738</v>
      </c>
      <c r="C105" s="394">
        <v>45545</v>
      </c>
      <c r="D105" s="376">
        <v>2019</v>
      </c>
      <c r="E105" s="401" t="s">
        <v>739</v>
      </c>
      <c r="F105" s="376" t="s">
        <v>147</v>
      </c>
      <c r="G105" s="355" t="s">
        <v>740</v>
      </c>
      <c r="H105" s="355" t="s">
        <v>741</v>
      </c>
      <c r="I105" s="371"/>
      <c r="J105" s="355">
        <v>1</v>
      </c>
      <c r="K105" s="140"/>
      <c r="L105" s="140"/>
      <c r="M105" s="140"/>
      <c r="N105" s="427">
        <v>6188.87</v>
      </c>
    </row>
    <row r="106" spans="1:14" ht="24.75" customHeight="1">
      <c r="A106" s="376" t="s">
        <v>742</v>
      </c>
      <c r="B106" s="381" t="s">
        <v>743</v>
      </c>
      <c r="C106" s="356">
        <v>45547</v>
      </c>
      <c r="D106" s="355">
        <v>2020</v>
      </c>
      <c r="E106" s="401" t="s">
        <v>744</v>
      </c>
      <c r="F106" s="355" t="s">
        <v>745</v>
      </c>
      <c r="G106" s="355" t="s">
        <v>437</v>
      </c>
      <c r="H106" s="355" t="s">
        <v>629</v>
      </c>
      <c r="I106" s="371"/>
      <c r="J106" s="355">
        <v>1</v>
      </c>
      <c r="K106" s="140"/>
      <c r="L106" s="140"/>
      <c r="M106" s="140"/>
      <c r="N106" s="368">
        <v>259</v>
      </c>
    </row>
    <row r="107" spans="1:14" ht="24.75" customHeight="1">
      <c r="A107" s="376" t="s">
        <v>746</v>
      </c>
      <c r="B107" s="378" t="s">
        <v>747</v>
      </c>
      <c r="C107" s="394">
        <v>45558</v>
      </c>
      <c r="D107" s="376">
        <v>2027</v>
      </c>
      <c r="E107" s="337" t="s">
        <v>747</v>
      </c>
      <c r="F107" s="355" t="s">
        <v>357</v>
      </c>
      <c r="G107" s="355" t="s">
        <v>549</v>
      </c>
      <c r="H107" s="355" t="s">
        <v>748</v>
      </c>
      <c r="I107" s="371"/>
      <c r="J107" s="355">
        <v>1</v>
      </c>
      <c r="K107" s="140"/>
      <c r="L107" s="140"/>
      <c r="M107" s="140"/>
      <c r="N107" s="368">
        <v>47523.74</v>
      </c>
    </row>
    <row r="108" spans="1:14" ht="24.75" customHeight="1">
      <c r="A108" s="376" t="s">
        <v>749</v>
      </c>
      <c r="B108" s="378" t="s">
        <v>750</v>
      </c>
      <c r="C108" s="394">
        <v>45558</v>
      </c>
      <c r="D108" s="376">
        <v>2028</v>
      </c>
      <c r="E108" s="337" t="s">
        <v>751</v>
      </c>
      <c r="F108" s="355" t="s">
        <v>357</v>
      </c>
      <c r="G108" s="355" t="s">
        <v>549</v>
      </c>
      <c r="H108" s="355" t="s">
        <v>752</v>
      </c>
      <c r="I108" s="371"/>
      <c r="J108" s="355">
        <v>1</v>
      </c>
      <c r="K108" s="140"/>
      <c r="L108" s="140"/>
      <c r="M108" s="140"/>
      <c r="N108" s="368">
        <v>32514.720000000001</v>
      </c>
    </row>
    <row r="109" spans="1:14" ht="24.75" customHeight="1">
      <c r="A109" s="376" t="s">
        <v>749</v>
      </c>
      <c r="B109" s="378" t="s">
        <v>753</v>
      </c>
      <c r="C109" s="394">
        <v>45558</v>
      </c>
      <c r="D109" s="376">
        <v>2029</v>
      </c>
      <c r="E109" s="401" t="s">
        <v>754</v>
      </c>
      <c r="F109" s="355" t="s">
        <v>357</v>
      </c>
      <c r="G109" s="355" t="s">
        <v>549</v>
      </c>
      <c r="H109" s="355" t="s">
        <v>755</v>
      </c>
      <c r="I109" s="371"/>
      <c r="J109" s="355">
        <v>1</v>
      </c>
      <c r="K109" s="140"/>
      <c r="L109" s="140"/>
      <c r="M109" s="140"/>
      <c r="N109" s="427">
        <v>28019.16</v>
      </c>
    </row>
    <row r="110" spans="1:14" ht="24.75" customHeight="1">
      <c r="A110" s="376" t="s">
        <v>756</v>
      </c>
      <c r="B110" s="381" t="s">
        <v>757</v>
      </c>
      <c r="C110" s="356">
        <v>45555</v>
      </c>
      <c r="D110" s="355">
        <v>2022</v>
      </c>
      <c r="E110" s="337" t="s">
        <v>758</v>
      </c>
      <c r="F110" s="355" t="s">
        <v>357</v>
      </c>
      <c r="G110" s="355" t="s">
        <v>437</v>
      </c>
      <c r="H110" s="355" t="s">
        <v>759</v>
      </c>
      <c r="I110" s="371"/>
      <c r="J110" s="355">
        <v>1</v>
      </c>
      <c r="K110" s="140"/>
      <c r="L110" s="140"/>
      <c r="M110" s="140"/>
      <c r="N110" s="368">
        <v>15999.96</v>
      </c>
    </row>
    <row r="111" spans="1:14" ht="24.75" customHeight="1">
      <c r="A111" s="376" t="s">
        <v>760</v>
      </c>
      <c r="B111" s="381" t="s">
        <v>761</v>
      </c>
      <c r="C111" s="394">
        <v>45555</v>
      </c>
      <c r="D111" s="376">
        <v>2026</v>
      </c>
      <c r="E111" s="401" t="s">
        <v>762</v>
      </c>
      <c r="F111" s="355" t="s">
        <v>251</v>
      </c>
      <c r="G111" s="355" t="s">
        <v>530</v>
      </c>
      <c r="H111" s="402" t="s">
        <v>763</v>
      </c>
      <c r="I111" s="371"/>
      <c r="J111" s="355">
        <v>1</v>
      </c>
      <c r="K111" s="140"/>
      <c r="L111" s="140"/>
      <c r="M111" s="140"/>
      <c r="N111" s="427">
        <v>35198.53</v>
      </c>
    </row>
    <row r="112" spans="1:14" ht="24.75" customHeight="1">
      <c r="A112" s="376" t="s">
        <v>764</v>
      </c>
      <c r="B112" s="381" t="s">
        <v>765</v>
      </c>
      <c r="C112" s="394">
        <v>45553</v>
      </c>
      <c r="D112" s="376">
        <v>2024</v>
      </c>
      <c r="E112" s="401" t="s">
        <v>765</v>
      </c>
      <c r="F112" s="376" t="s">
        <v>114</v>
      </c>
      <c r="G112" s="355" t="s">
        <v>587</v>
      </c>
      <c r="H112" s="355" t="s">
        <v>766</v>
      </c>
      <c r="I112" s="371"/>
      <c r="J112" s="355">
        <v>2</v>
      </c>
      <c r="K112" s="140"/>
      <c r="L112" s="140"/>
      <c r="M112" s="140"/>
      <c r="N112" s="427">
        <v>3180</v>
      </c>
    </row>
    <row r="113" spans="1:14" ht="24.75" customHeight="1">
      <c r="A113" s="376" t="s">
        <v>767</v>
      </c>
      <c r="B113" s="381" t="s">
        <v>768</v>
      </c>
      <c r="C113" s="356">
        <v>45553</v>
      </c>
      <c r="D113" s="355">
        <v>2025</v>
      </c>
      <c r="E113" s="337" t="s">
        <v>768</v>
      </c>
      <c r="F113" s="355" t="s">
        <v>251</v>
      </c>
      <c r="G113" s="355" t="s">
        <v>437</v>
      </c>
      <c r="H113" s="337" t="s">
        <v>322</v>
      </c>
      <c r="I113" s="371"/>
      <c r="J113" s="355">
        <v>1</v>
      </c>
      <c r="K113" s="140"/>
      <c r="L113" s="140"/>
      <c r="M113" s="140"/>
      <c r="N113" s="368">
        <v>234.48</v>
      </c>
    </row>
    <row r="114" spans="1:14" ht="24.75" customHeight="1">
      <c r="A114" s="376" t="s">
        <v>769</v>
      </c>
      <c r="B114" s="381" t="s">
        <v>407</v>
      </c>
      <c r="C114" s="356">
        <v>45560</v>
      </c>
      <c r="D114" s="355">
        <v>2030</v>
      </c>
      <c r="E114" s="337" t="s">
        <v>407</v>
      </c>
      <c r="F114" s="355" t="s">
        <v>114</v>
      </c>
      <c r="G114" s="355" t="s">
        <v>606</v>
      </c>
      <c r="H114" s="355" t="s">
        <v>558</v>
      </c>
      <c r="I114" s="371"/>
      <c r="J114" s="355">
        <v>1</v>
      </c>
      <c r="K114" s="140"/>
      <c r="L114" s="140"/>
      <c r="M114" s="140"/>
      <c r="N114" s="368">
        <v>1753.15</v>
      </c>
    </row>
    <row r="115" spans="1:14" ht="24.75" customHeight="1">
      <c r="A115" s="409" t="s">
        <v>770</v>
      </c>
      <c r="B115" s="409" t="s">
        <v>771</v>
      </c>
      <c r="C115" s="410">
        <v>45581</v>
      </c>
      <c r="D115" s="409">
        <v>2038</v>
      </c>
      <c r="E115" s="411" t="s">
        <v>772</v>
      </c>
      <c r="F115" s="409" t="s">
        <v>357</v>
      </c>
      <c r="G115" s="409" t="s">
        <v>363</v>
      </c>
      <c r="H115" s="409" t="s">
        <v>773</v>
      </c>
      <c r="I115" s="371"/>
      <c r="J115" s="409">
        <v>100</v>
      </c>
      <c r="K115" s="140"/>
      <c r="L115" s="140"/>
      <c r="M115" s="140"/>
      <c r="N115" s="368">
        <v>3241.5</v>
      </c>
    </row>
    <row r="116" spans="1:14" ht="24.75" customHeight="1">
      <c r="A116" s="376" t="s">
        <v>774</v>
      </c>
      <c r="B116" s="381" t="s">
        <v>775</v>
      </c>
      <c r="C116" s="394">
        <v>45574</v>
      </c>
      <c r="D116" s="376">
        <v>2034</v>
      </c>
      <c r="E116" s="402" t="s">
        <v>776</v>
      </c>
      <c r="F116" s="376" t="s">
        <v>357</v>
      </c>
      <c r="G116" s="402" t="s">
        <v>777</v>
      </c>
      <c r="H116" s="355" t="s">
        <v>778</v>
      </c>
      <c r="I116" s="371"/>
      <c r="J116" s="355">
        <v>1</v>
      </c>
      <c r="K116" s="140"/>
      <c r="L116" s="140"/>
      <c r="M116" s="140"/>
      <c r="N116" s="368">
        <v>579.96</v>
      </c>
    </row>
    <row r="117" spans="1:14" ht="24.75" customHeight="1">
      <c r="A117" s="376" t="s">
        <v>779</v>
      </c>
      <c r="B117" s="381" t="s">
        <v>780</v>
      </c>
      <c r="C117" s="394">
        <v>45575</v>
      </c>
      <c r="D117" s="376">
        <v>2035</v>
      </c>
      <c r="E117" s="337" t="s">
        <v>781</v>
      </c>
      <c r="F117" s="337" t="s">
        <v>628</v>
      </c>
      <c r="G117" s="355" t="s">
        <v>782</v>
      </c>
      <c r="H117" s="355" t="s">
        <v>783</v>
      </c>
      <c r="I117" s="371"/>
      <c r="J117" s="355">
        <v>1</v>
      </c>
      <c r="K117" s="140"/>
      <c r="L117" s="140"/>
      <c r="M117" s="140"/>
      <c r="N117" s="427">
        <v>1791.96</v>
      </c>
    </row>
    <row r="118" spans="1:14" ht="24.75" customHeight="1">
      <c r="A118" s="376" t="s">
        <v>784</v>
      </c>
      <c r="B118" s="381" t="s">
        <v>407</v>
      </c>
      <c r="C118" s="356">
        <v>45574</v>
      </c>
      <c r="D118" s="355">
        <v>2032</v>
      </c>
      <c r="E118" s="337" t="s">
        <v>785</v>
      </c>
      <c r="F118" s="355" t="s">
        <v>114</v>
      </c>
      <c r="G118" s="355" t="s">
        <v>786</v>
      </c>
      <c r="H118" s="355" t="s">
        <v>558</v>
      </c>
      <c r="I118" s="400"/>
      <c r="J118" s="355">
        <v>2</v>
      </c>
      <c r="K118" s="197"/>
      <c r="L118" s="197"/>
      <c r="M118" s="197"/>
      <c r="N118" s="368">
        <v>3149.76</v>
      </c>
    </row>
    <row r="119" spans="1:14" ht="24.75" customHeight="1">
      <c r="A119" s="376" t="s">
        <v>787</v>
      </c>
      <c r="B119" s="381" t="s">
        <v>788</v>
      </c>
      <c r="C119" s="356">
        <v>45581</v>
      </c>
      <c r="D119" s="355">
        <v>2039</v>
      </c>
      <c r="E119" s="337" t="s">
        <v>789</v>
      </c>
      <c r="F119" s="355" t="s">
        <v>399</v>
      </c>
      <c r="G119" s="355" t="s">
        <v>549</v>
      </c>
      <c r="H119" s="355" t="s">
        <v>790</v>
      </c>
      <c r="I119" s="371"/>
      <c r="J119" s="355">
        <v>1</v>
      </c>
      <c r="K119" s="140"/>
      <c r="L119" s="140"/>
      <c r="M119" s="140"/>
      <c r="N119" s="368">
        <v>21519</v>
      </c>
    </row>
    <row r="120" spans="1:14" ht="24.75" customHeight="1">
      <c r="A120" s="376" t="s">
        <v>791</v>
      </c>
      <c r="B120" s="381" t="s">
        <v>792</v>
      </c>
      <c r="C120" s="356">
        <v>45583</v>
      </c>
      <c r="D120" s="355">
        <v>2040</v>
      </c>
      <c r="E120" s="412" t="s">
        <v>793</v>
      </c>
      <c r="F120" s="355" t="s">
        <v>357</v>
      </c>
      <c r="G120" s="355" t="s">
        <v>358</v>
      </c>
      <c r="H120" s="355" t="s">
        <v>454</v>
      </c>
      <c r="I120" s="400"/>
      <c r="J120" s="355">
        <v>400</v>
      </c>
      <c r="K120" s="197"/>
      <c r="L120" s="197"/>
      <c r="M120" s="197"/>
      <c r="N120" s="368">
        <v>3536</v>
      </c>
    </row>
    <row r="121" spans="1:14" ht="24.75" customHeight="1">
      <c r="A121" s="355" t="s">
        <v>794</v>
      </c>
      <c r="B121" s="381" t="s">
        <v>407</v>
      </c>
      <c r="C121" s="356">
        <v>45580</v>
      </c>
      <c r="D121" s="355">
        <v>2037</v>
      </c>
      <c r="E121" s="337" t="s">
        <v>795</v>
      </c>
      <c r="F121" s="355" t="s">
        <v>114</v>
      </c>
      <c r="G121" s="355" t="s">
        <v>606</v>
      </c>
      <c r="H121" s="355" t="s">
        <v>558</v>
      </c>
      <c r="I121" s="400"/>
      <c r="J121" s="355">
        <v>3</v>
      </c>
      <c r="K121" s="197"/>
      <c r="L121" s="197"/>
      <c r="M121" s="197"/>
      <c r="N121" s="368">
        <v>5901.21</v>
      </c>
    </row>
    <row r="122" spans="1:14" ht="24.75" customHeight="1">
      <c r="A122" s="376" t="s">
        <v>796</v>
      </c>
      <c r="B122" s="381" t="s">
        <v>797</v>
      </c>
      <c r="C122" s="356">
        <v>45590</v>
      </c>
      <c r="D122" s="355">
        <v>2042</v>
      </c>
      <c r="E122" s="337" t="s">
        <v>798</v>
      </c>
      <c r="F122" s="355" t="s">
        <v>799</v>
      </c>
      <c r="G122" s="355" t="s">
        <v>437</v>
      </c>
      <c r="H122" s="355" t="s">
        <v>800</v>
      </c>
      <c r="I122" s="400"/>
      <c r="J122" s="355">
        <v>1</v>
      </c>
      <c r="K122" s="197"/>
      <c r="L122" s="197"/>
      <c r="M122" s="197"/>
      <c r="N122" s="368">
        <v>750</v>
      </c>
    </row>
    <row r="123" spans="1:14" ht="24.75" customHeight="1">
      <c r="A123" s="376" t="s">
        <v>801</v>
      </c>
      <c r="B123" s="381" t="s">
        <v>802</v>
      </c>
      <c r="C123" s="394">
        <v>45602</v>
      </c>
      <c r="D123" s="376">
        <v>2046</v>
      </c>
      <c r="E123" s="402" t="s">
        <v>803</v>
      </c>
      <c r="F123" s="334" t="s">
        <v>147</v>
      </c>
      <c r="G123" s="355" t="s">
        <v>437</v>
      </c>
      <c r="H123" s="355" t="s">
        <v>804</v>
      </c>
      <c r="I123" s="371"/>
      <c r="J123" s="355">
        <v>1</v>
      </c>
      <c r="K123" s="140"/>
      <c r="L123" s="140"/>
      <c r="M123" s="140"/>
      <c r="N123" s="427">
        <v>5700</v>
      </c>
    </row>
    <row r="124" spans="1:14" ht="24.75" customHeight="1">
      <c r="A124" s="376" t="s">
        <v>805</v>
      </c>
      <c r="B124" s="378" t="s">
        <v>806</v>
      </c>
      <c r="C124" s="394">
        <v>45617</v>
      </c>
      <c r="D124" s="376">
        <v>2051</v>
      </c>
      <c r="E124" s="401" t="s">
        <v>807</v>
      </c>
      <c r="F124" s="376" t="s">
        <v>399</v>
      </c>
      <c r="G124" s="355" t="s">
        <v>808</v>
      </c>
      <c r="H124" s="355" t="s">
        <v>809</v>
      </c>
      <c r="I124" s="371"/>
      <c r="J124" s="355">
        <v>1</v>
      </c>
      <c r="K124" s="140"/>
      <c r="L124" s="140"/>
      <c r="M124" s="140"/>
      <c r="N124" s="427">
        <v>63500</v>
      </c>
    </row>
    <row r="125" spans="1:14" ht="24.75" customHeight="1">
      <c r="A125" s="355" t="s">
        <v>810</v>
      </c>
      <c r="B125" s="378" t="s">
        <v>811</v>
      </c>
      <c r="C125" s="356">
        <v>45602</v>
      </c>
      <c r="D125" s="355">
        <v>2045</v>
      </c>
      <c r="E125" s="337" t="s">
        <v>812</v>
      </c>
      <c r="F125" s="355" t="s">
        <v>399</v>
      </c>
      <c r="G125" s="355" t="s">
        <v>813</v>
      </c>
      <c r="H125" s="355" t="s">
        <v>814</v>
      </c>
      <c r="I125" s="400"/>
      <c r="J125" s="355">
        <v>1</v>
      </c>
      <c r="K125" s="197"/>
      <c r="L125" s="197"/>
      <c r="M125" s="197"/>
      <c r="N125" s="368">
        <v>6179.58</v>
      </c>
    </row>
    <row r="126" spans="1:14" ht="24.75" customHeight="1">
      <c r="A126" s="376" t="s">
        <v>815</v>
      </c>
      <c r="B126" s="381" t="s">
        <v>816</v>
      </c>
      <c r="C126" s="394">
        <v>45617</v>
      </c>
      <c r="D126" s="376">
        <v>2052</v>
      </c>
      <c r="E126" s="401" t="s">
        <v>817</v>
      </c>
      <c r="F126" s="376" t="s">
        <v>357</v>
      </c>
      <c r="G126" s="355" t="s">
        <v>506</v>
      </c>
      <c r="H126" s="355" t="s">
        <v>818</v>
      </c>
      <c r="I126" s="371"/>
      <c r="J126" s="355">
        <v>1</v>
      </c>
      <c r="K126" s="140"/>
      <c r="L126" s="140"/>
      <c r="M126" s="140"/>
      <c r="N126" s="427">
        <v>35000</v>
      </c>
    </row>
    <row r="127" spans="1:14" ht="24.75" customHeight="1">
      <c r="A127" s="376" t="s">
        <v>819</v>
      </c>
      <c r="B127" s="381" t="s">
        <v>820</v>
      </c>
      <c r="C127" s="394">
        <v>45606</v>
      </c>
      <c r="D127" s="376">
        <v>2049</v>
      </c>
      <c r="E127" s="401" t="s">
        <v>821</v>
      </c>
      <c r="F127" s="376" t="s">
        <v>114</v>
      </c>
      <c r="G127" s="355" t="s">
        <v>587</v>
      </c>
      <c r="H127" s="337" t="s">
        <v>822</v>
      </c>
      <c r="I127" s="371"/>
      <c r="J127" s="355">
        <v>1</v>
      </c>
      <c r="K127" s="140"/>
      <c r="L127" s="140"/>
      <c r="M127" s="140"/>
      <c r="N127" s="427">
        <v>2650</v>
      </c>
    </row>
    <row r="128" spans="1:14" ht="24.75" customHeight="1">
      <c r="A128" s="376" t="s">
        <v>823</v>
      </c>
      <c r="B128" s="381" t="s">
        <v>824</v>
      </c>
      <c r="C128" s="356">
        <v>45601</v>
      </c>
      <c r="D128" s="355">
        <v>2044</v>
      </c>
      <c r="E128" s="401" t="s">
        <v>824</v>
      </c>
      <c r="F128" s="376" t="s">
        <v>114</v>
      </c>
      <c r="G128" s="355" t="s">
        <v>587</v>
      </c>
      <c r="H128" s="355" t="s">
        <v>825</v>
      </c>
      <c r="I128" s="371"/>
      <c r="J128" s="355">
        <v>3</v>
      </c>
      <c r="K128" s="140"/>
      <c r="L128" s="140"/>
      <c r="M128" s="140"/>
      <c r="N128" s="427">
        <v>12300</v>
      </c>
    </row>
    <row r="129" spans="1:14" ht="24.75" customHeight="1">
      <c r="A129" s="376" t="s">
        <v>826</v>
      </c>
      <c r="B129" s="381" t="s">
        <v>827</v>
      </c>
      <c r="C129" s="356">
        <v>45608</v>
      </c>
      <c r="D129" s="355">
        <v>2050</v>
      </c>
      <c r="E129" s="337" t="s">
        <v>828</v>
      </c>
      <c r="F129" s="355" t="s">
        <v>357</v>
      </c>
      <c r="G129" s="355" t="s">
        <v>373</v>
      </c>
      <c r="H129" s="355" t="s">
        <v>490</v>
      </c>
      <c r="I129" s="400"/>
      <c r="J129" s="355">
        <v>1</v>
      </c>
      <c r="K129" s="197"/>
      <c r="L129" s="197"/>
      <c r="M129" s="197"/>
      <c r="N129" s="368">
        <v>32.75</v>
      </c>
    </row>
    <row r="130" spans="1:14" ht="24.75" customHeight="1">
      <c r="A130" s="376" t="s">
        <v>829</v>
      </c>
      <c r="B130" s="413" t="s">
        <v>1162</v>
      </c>
      <c r="C130" s="394">
        <v>45623</v>
      </c>
      <c r="D130" s="376">
        <v>2056</v>
      </c>
      <c r="E130" s="401" t="s">
        <v>830</v>
      </c>
      <c r="F130" s="355" t="s">
        <v>251</v>
      </c>
      <c r="G130" s="355" t="s">
        <v>394</v>
      </c>
      <c r="H130" s="355" t="s">
        <v>495</v>
      </c>
      <c r="I130" s="371"/>
      <c r="J130" s="355">
        <v>1</v>
      </c>
      <c r="K130" s="140"/>
      <c r="L130" s="140"/>
      <c r="M130" s="140"/>
      <c r="N130" s="427">
        <v>1474.34</v>
      </c>
    </row>
    <row r="131" spans="1:14" ht="24.75" customHeight="1">
      <c r="A131" s="376" t="s">
        <v>831</v>
      </c>
      <c r="B131" s="381" t="s">
        <v>832</v>
      </c>
      <c r="C131" s="394">
        <v>45621</v>
      </c>
      <c r="D131" s="376">
        <v>2053</v>
      </c>
      <c r="E131" s="401" t="s">
        <v>60</v>
      </c>
      <c r="F131" s="376" t="s">
        <v>114</v>
      </c>
      <c r="G131" s="355" t="s">
        <v>833</v>
      </c>
      <c r="H131" s="337" t="s">
        <v>526</v>
      </c>
      <c r="I131" s="371"/>
      <c r="J131" s="355">
        <v>100</v>
      </c>
      <c r="K131" s="140"/>
      <c r="L131" s="140"/>
      <c r="M131" s="140"/>
      <c r="N131" s="427">
        <v>495</v>
      </c>
    </row>
    <row r="132" spans="1:14" ht="24.75" customHeight="1">
      <c r="A132" s="376" t="s">
        <v>834</v>
      </c>
      <c r="B132" s="381" t="s">
        <v>835</v>
      </c>
      <c r="C132" s="394">
        <v>45625</v>
      </c>
      <c r="D132" s="376">
        <v>2059</v>
      </c>
      <c r="E132" s="401" t="s">
        <v>835</v>
      </c>
      <c r="F132" s="376" t="s">
        <v>114</v>
      </c>
      <c r="G132" s="355" t="s">
        <v>437</v>
      </c>
      <c r="H132" s="337" t="s">
        <v>836</v>
      </c>
      <c r="I132" s="371"/>
      <c r="J132" s="355">
        <v>1</v>
      </c>
      <c r="K132" s="140"/>
      <c r="L132" s="140"/>
      <c r="M132" s="140"/>
      <c r="N132" s="427">
        <v>5373.75</v>
      </c>
    </row>
    <row r="133" spans="1:14" ht="24.75" customHeight="1">
      <c r="A133" s="376" t="s">
        <v>837</v>
      </c>
      <c r="B133" s="381" t="s">
        <v>838</v>
      </c>
      <c r="C133" s="356">
        <v>45628</v>
      </c>
      <c r="D133" s="355">
        <v>2055</v>
      </c>
      <c r="E133" s="337" t="s">
        <v>839</v>
      </c>
      <c r="F133" s="355" t="s">
        <v>357</v>
      </c>
      <c r="G133" s="355" t="s">
        <v>373</v>
      </c>
      <c r="H133" s="355" t="s">
        <v>340</v>
      </c>
      <c r="I133" s="371"/>
      <c r="J133" s="355">
        <v>1</v>
      </c>
      <c r="K133" s="140"/>
      <c r="L133" s="140"/>
      <c r="M133" s="140"/>
      <c r="N133" s="368">
        <v>1144</v>
      </c>
    </row>
    <row r="134" spans="1:14" ht="24.75" customHeight="1">
      <c r="A134" s="376" t="s">
        <v>840</v>
      </c>
      <c r="B134" s="381" t="s">
        <v>824</v>
      </c>
      <c r="C134" s="356">
        <v>45625</v>
      </c>
      <c r="D134" s="355">
        <v>2057</v>
      </c>
      <c r="E134" s="337" t="s">
        <v>841</v>
      </c>
      <c r="F134" s="355" t="s">
        <v>842</v>
      </c>
      <c r="G134" s="355" t="s">
        <v>587</v>
      </c>
      <c r="H134" s="412" t="s">
        <v>843</v>
      </c>
      <c r="I134" s="371"/>
      <c r="J134" s="355">
        <v>2</v>
      </c>
      <c r="K134" s="140"/>
      <c r="L134" s="140"/>
      <c r="M134" s="140"/>
      <c r="N134" s="368">
        <v>8200</v>
      </c>
    </row>
    <row r="135" spans="1:14" ht="24.75" customHeight="1">
      <c r="A135" s="376" t="s">
        <v>845</v>
      </c>
      <c r="B135" s="378" t="s">
        <v>846</v>
      </c>
      <c r="C135" s="394">
        <v>45630</v>
      </c>
      <c r="D135" s="376">
        <v>2065</v>
      </c>
      <c r="E135" s="414" t="s">
        <v>847</v>
      </c>
      <c r="F135" s="355" t="s">
        <v>357</v>
      </c>
      <c r="G135" s="355" t="s">
        <v>169</v>
      </c>
      <c r="H135" s="355" t="s">
        <v>490</v>
      </c>
      <c r="I135" s="371"/>
      <c r="J135" s="355">
        <v>1</v>
      </c>
      <c r="K135" s="140"/>
      <c r="L135" s="140"/>
      <c r="M135" s="140"/>
      <c r="N135" s="368">
        <v>30</v>
      </c>
    </row>
    <row r="136" spans="1:14" ht="24.75" customHeight="1">
      <c r="A136" s="376" t="s">
        <v>848</v>
      </c>
      <c r="B136" s="378" t="s">
        <v>849</v>
      </c>
      <c r="C136" s="356">
        <v>45625</v>
      </c>
      <c r="D136" s="355">
        <v>2060</v>
      </c>
      <c r="E136" s="337" t="s">
        <v>841</v>
      </c>
      <c r="F136" s="355" t="s">
        <v>114</v>
      </c>
      <c r="G136" s="355" t="s">
        <v>587</v>
      </c>
      <c r="H136" s="412" t="s">
        <v>843</v>
      </c>
      <c r="I136" s="371"/>
      <c r="J136" s="355">
        <v>1</v>
      </c>
      <c r="K136" s="140"/>
      <c r="L136" s="140"/>
      <c r="M136" s="140"/>
      <c r="N136" s="368">
        <v>4100</v>
      </c>
    </row>
    <row r="137" spans="1:14" ht="24.75" customHeight="1">
      <c r="A137" s="376" t="s">
        <v>850</v>
      </c>
      <c r="B137" s="378" t="s">
        <v>851</v>
      </c>
      <c r="C137" s="356">
        <v>45628</v>
      </c>
      <c r="D137" s="355">
        <v>2061</v>
      </c>
      <c r="E137" s="337" t="s">
        <v>852</v>
      </c>
      <c r="F137" s="355" t="s">
        <v>357</v>
      </c>
      <c r="G137" s="355" t="s">
        <v>373</v>
      </c>
      <c r="H137" s="355" t="s">
        <v>490</v>
      </c>
      <c r="I137" s="371"/>
      <c r="J137" s="355">
        <v>1</v>
      </c>
      <c r="K137" s="140"/>
      <c r="L137" s="140"/>
      <c r="M137" s="140"/>
      <c r="N137" s="368">
        <v>35.4</v>
      </c>
    </row>
    <row r="138" spans="1:14" ht="24.75" customHeight="1">
      <c r="A138" s="376" t="s">
        <v>853</v>
      </c>
      <c r="B138" s="381" t="s">
        <v>854</v>
      </c>
      <c r="C138" s="356">
        <v>45629</v>
      </c>
      <c r="D138" s="355">
        <v>2063</v>
      </c>
      <c r="E138" s="412" t="s">
        <v>855</v>
      </c>
      <c r="F138" s="355" t="s">
        <v>357</v>
      </c>
      <c r="G138" s="355" t="s">
        <v>363</v>
      </c>
      <c r="H138" s="355" t="s">
        <v>856</v>
      </c>
      <c r="I138" s="371"/>
      <c r="J138" s="355">
        <v>100</v>
      </c>
      <c r="K138" s="140"/>
      <c r="L138" s="140"/>
      <c r="M138" s="140"/>
      <c r="N138" s="368">
        <v>19407</v>
      </c>
    </row>
    <row r="139" spans="1:14" ht="24.75" customHeight="1">
      <c r="A139" s="376" t="s">
        <v>857</v>
      </c>
      <c r="B139" s="381" t="s">
        <v>858</v>
      </c>
      <c r="C139" s="356">
        <v>45635</v>
      </c>
      <c r="D139" s="355">
        <v>2066</v>
      </c>
      <c r="E139" s="412" t="s">
        <v>858</v>
      </c>
      <c r="F139" s="355" t="s">
        <v>114</v>
      </c>
      <c r="G139" s="355" t="s">
        <v>587</v>
      </c>
      <c r="H139" s="355" t="s">
        <v>825</v>
      </c>
      <c r="I139" s="371"/>
      <c r="J139" s="355">
        <v>3</v>
      </c>
      <c r="K139" s="140"/>
      <c r="L139" s="140"/>
      <c r="M139" s="140"/>
      <c r="N139" s="368">
        <v>17040</v>
      </c>
    </row>
    <row r="140" spans="1:14" ht="24.75" customHeight="1">
      <c r="A140" s="376" t="s">
        <v>859</v>
      </c>
      <c r="B140" s="378" t="s">
        <v>860</v>
      </c>
      <c r="C140" s="356">
        <v>45642</v>
      </c>
      <c r="D140" s="355">
        <v>2075</v>
      </c>
      <c r="E140" s="337" t="s">
        <v>860</v>
      </c>
      <c r="F140" s="355" t="s">
        <v>147</v>
      </c>
      <c r="G140" s="337" t="s">
        <v>506</v>
      </c>
      <c r="H140" s="355" t="s">
        <v>861</v>
      </c>
      <c r="I140" s="371"/>
      <c r="J140" s="355">
        <v>1</v>
      </c>
      <c r="K140" s="140"/>
      <c r="L140" s="140"/>
      <c r="M140" s="140"/>
      <c r="N140" s="368">
        <v>39000</v>
      </c>
    </row>
    <row r="141" spans="1:14" ht="24.75" customHeight="1">
      <c r="A141" s="376" t="s">
        <v>862</v>
      </c>
      <c r="B141" s="381" t="s">
        <v>768</v>
      </c>
      <c r="C141" s="356">
        <v>45638</v>
      </c>
      <c r="D141" s="355">
        <v>2068</v>
      </c>
      <c r="E141" s="337" t="s">
        <v>768</v>
      </c>
      <c r="F141" s="355" t="s">
        <v>251</v>
      </c>
      <c r="G141" s="355" t="s">
        <v>437</v>
      </c>
      <c r="H141" s="355" t="s">
        <v>322</v>
      </c>
      <c r="I141" s="371"/>
      <c r="J141" s="355">
        <v>1</v>
      </c>
      <c r="K141" s="140"/>
      <c r="L141" s="140"/>
      <c r="M141" s="140"/>
      <c r="N141" s="368">
        <v>234.48</v>
      </c>
    </row>
    <row r="142" spans="1:14" ht="24.75" customHeight="1">
      <c r="A142" s="376" t="s">
        <v>863</v>
      </c>
      <c r="B142" s="381" t="s">
        <v>864</v>
      </c>
      <c r="C142" s="394">
        <v>45639</v>
      </c>
      <c r="D142" s="355">
        <v>2067</v>
      </c>
      <c r="E142" s="337" t="s">
        <v>865</v>
      </c>
      <c r="F142" s="355" t="s">
        <v>399</v>
      </c>
      <c r="G142" s="355" t="s">
        <v>866</v>
      </c>
      <c r="H142" s="355" t="s">
        <v>867</v>
      </c>
      <c r="I142" s="371"/>
      <c r="J142" s="355">
        <v>1</v>
      </c>
      <c r="K142" s="140"/>
      <c r="L142" s="140"/>
      <c r="M142" s="140"/>
      <c r="N142" s="368" t="s">
        <v>868</v>
      </c>
    </row>
    <row r="143" spans="1:14" ht="24.75" customHeight="1">
      <c r="A143" s="376" t="s">
        <v>869</v>
      </c>
      <c r="B143" s="378" t="s">
        <v>870</v>
      </c>
      <c r="C143" s="394">
        <v>45639</v>
      </c>
      <c r="D143" s="355">
        <v>2070</v>
      </c>
      <c r="E143" s="406" t="s">
        <v>870</v>
      </c>
      <c r="F143" s="355" t="s">
        <v>357</v>
      </c>
      <c r="G143" s="355" t="s">
        <v>373</v>
      </c>
      <c r="H143" s="355" t="s">
        <v>577</v>
      </c>
      <c r="I143" s="371"/>
      <c r="J143" s="355">
        <v>50</v>
      </c>
      <c r="K143" s="140"/>
      <c r="L143" s="140"/>
      <c r="M143" s="140"/>
      <c r="N143" s="368" t="s">
        <v>871</v>
      </c>
    </row>
    <row r="144" spans="1:14" ht="24.75" customHeight="1">
      <c r="A144" s="376" t="s">
        <v>872</v>
      </c>
      <c r="B144" s="378" t="s">
        <v>873</v>
      </c>
      <c r="C144" s="356">
        <v>45643</v>
      </c>
      <c r="D144" s="379">
        <v>2077</v>
      </c>
      <c r="E144" s="415" t="s">
        <v>874</v>
      </c>
      <c r="F144" s="355" t="s">
        <v>357</v>
      </c>
      <c r="G144" s="355" t="s">
        <v>373</v>
      </c>
      <c r="H144" s="355" t="s">
        <v>577</v>
      </c>
      <c r="I144" s="371"/>
      <c r="J144" s="355">
        <v>90</v>
      </c>
      <c r="K144" s="140"/>
      <c r="L144" s="140"/>
      <c r="M144" s="140"/>
      <c r="N144" s="368" t="s">
        <v>875</v>
      </c>
    </row>
    <row r="145" spans="1:14" ht="24.75" customHeight="1">
      <c r="A145" s="376" t="s">
        <v>876</v>
      </c>
      <c r="B145" s="381" t="s">
        <v>877</v>
      </c>
      <c r="C145" s="355"/>
      <c r="D145" s="355">
        <v>2073</v>
      </c>
      <c r="E145" s="416" t="s">
        <v>835</v>
      </c>
      <c r="F145" s="376" t="s">
        <v>399</v>
      </c>
      <c r="G145" s="402" t="s">
        <v>878</v>
      </c>
      <c r="H145" s="355" t="s">
        <v>1164</v>
      </c>
      <c r="I145" s="371"/>
      <c r="J145" s="355">
        <v>1</v>
      </c>
      <c r="K145" s="140"/>
      <c r="L145" s="140"/>
      <c r="M145" s="140"/>
      <c r="N145" s="368">
        <v>3630</v>
      </c>
    </row>
    <row r="146" spans="1:14" ht="24.75" customHeight="1">
      <c r="A146" s="376" t="s">
        <v>879</v>
      </c>
      <c r="B146" s="381" t="s">
        <v>880</v>
      </c>
      <c r="C146" s="356">
        <v>45645</v>
      </c>
      <c r="D146" s="355">
        <v>2078</v>
      </c>
      <c r="E146" s="337" t="s">
        <v>881</v>
      </c>
      <c r="F146" s="355" t="s">
        <v>882</v>
      </c>
      <c r="G146" s="349" t="s">
        <v>883</v>
      </c>
      <c r="H146" s="355" t="s">
        <v>884</v>
      </c>
      <c r="I146" s="371"/>
      <c r="J146" s="355">
        <v>1</v>
      </c>
      <c r="K146" s="140"/>
      <c r="L146" s="140"/>
      <c r="M146" s="140"/>
      <c r="N146" s="368">
        <v>6956.44</v>
      </c>
    </row>
  </sheetData>
  <autoFilter ref="A1:N146">
    <filterColumn colId="1">
      <filters>
        <filter val="Contratação de consultoria para desenvolvimento de business case comparativo de investimento em mineração entre Minas Gerais e Western Australia."/>
        <filter val="Contratação de empresa de consultoria financeira"/>
        <filter val="Contratação de serviço técnico para elaboração de estudo sobre as potencialidades de Minas Gerais na cadeia produtiva relacionada à atividade da Silvicultura."/>
      </filters>
    </filterColumn>
    <filterColumn colId="4">
      <filters>
        <filter val="Assinatura de banco de imagens e vídeos."/>
      </filters>
    </filterColumn>
  </autoFilter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90" zoomScaleNormal="90" workbookViewId="0">
      <pane ySplit="1" topLeftCell="A2" activePane="bottomLeft" state="frozen"/>
      <selection pane="bottomLeft" activeCell="A14" sqref="A14"/>
    </sheetView>
  </sheetViews>
  <sheetFormatPr defaultColWidth="9.140625" defaultRowHeight="15"/>
  <cols>
    <col min="1" max="1" width="25.7109375" style="188" customWidth="1"/>
    <col min="2" max="2" width="72.140625" style="196" customWidth="1"/>
    <col min="3" max="5" width="12.7109375" style="188" customWidth="1"/>
    <col min="6" max="6" width="38.5703125" style="18" customWidth="1"/>
    <col min="7" max="7" width="55.5703125" style="18" customWidth="1"/>
    <col min="8" max="8" width="12.7109375" style="18" customWidth="1"/>
    <col min="9" max="9" width="17.5703125" style="204" customWidth="1"/>
  </cols>
  <sheetData>
    <row r="1" spans="1:9" s="18" customFormat="1" ht="45">
      <c r="A1" s="212" t="s">
        <v>350</v>
      </c>
      <c r="B1" s="125" t="s">
        <v>351</v>
      </c>
      <c r="C1" s="125" t="s">
        <v>885</v>
      </c>
      <c r="D1" s="125" t="s">
        <v>353</v>
      </c>
      <c r="E1" s="125" t="s">
        <v>89</v>
      </c>
      <c r="F1" s="124" t="s">
        <v>90</v>
      </c>
      <c r="G1" s="125" t="s">
        <v>92</v>
      </c>
      <c r="H1" s="125" t="s">
        <v>4</v>
      </c>
      <c r="I1" s="203" t="s">
        <v>354</v>
      </c>
    </row>
    <row r="2" spans="1:9" s="18" customFormat="1" ht="25.5" customHeight="1">
      <c r="A2" s="198" t="s">
        <v>886</v>
      </c>
      <c r="B2" s="191" t="s">
        <v>887</v>
      </c>
      <c r="C2" s="132">
        <v>45663</v>
      </c>
      <c r="D2" s="131">
        <v>2080</v>
      </c>
      <c r="E2" s="92" t="s">
        <v>357</v>
      </c>
      <c r="F2" s="135" t="s">
        <v>373</v>
      </c>
      <c r="G2" s="126" t="s">
        <v>490</v>
      </c>
      <c r="H2" s="131">
        <v>1</v>
      </c>
      <c r="I2" s="205">
        <v>30</v>
      </c>
    </row>
    <row r="3" spans="1:9" ht="30" customHeight="1">
      <c r="A3" s="213" t="s">
        <v>888</v>
      </c>
      <c r="B3" s="216" t="s">
        <v>889</v>
      </c>
      <c r="C3" s="215">
        <v>45671</v>
      </c>
      <c r="D3" s="214">
        <v>2084</v>
      </c>
      <c r="E3" s="217" t="s">
        <v>357</v>
      </c>
      <c r="F3" s="199" t="s">
        <v>777</v>
      </c>
      <c r="G3" s="218" t="s">
        <v>890</v>
      </c>
      <c r="H3" s="214">
        <v>1</v>
      </c>
      <c r="I3" s="219">
        <v>3600</v>
      </c>
    </row>
    <row r="4" spans="1:9" ht="24.75" customHeight="1">
      <c r="A4" s="200" t="s">
        <v>891</v>
      </c>
      <c r="B4" s="192" t="s">
        <v>892</v>
      </c>
      <c r="C4" s="127">
        <v>45667</v>
      </c>
      <c r="D4" s="126">
        <v>2083</v>
      </c>
      <c r="E4" s="126" t="s">
        <v>357</v>
      </c>
      <c r="F4" s="172" t="s">
        <v>777</v>
      </c>
      <c r="G4" s="126" t="s">
        <v>844</v>
      </c>
      <c r="H4" s="126">
        <v>1</v>
      </c>
      <c r="I4" s="151">
        <v>2112.36</v>
      </c>
    </row>
    <row r="5" spans="1:9" ht="24.75" customHeight="1">
      <c r="A5" s="200" t="s">
        <v>893</v>
      </c>
      <c r="B5" s="220" t="s">
        <v>894</v>
      </c>
      <c r="C5" s="127">
        <v>45666</v>
      </c>
      <c r="D5" s="126">
        <v>2081</v>
      </c>
      <c r="E5" s="126" t="s">
        <v>147</v>
      </c>
      <c r="F5" s="126" t="s">
        <v>587</v>
      </c>
      <c r="G5" s="126" t="s">
        <v>391</v>
      </c>
      <c r="H5" s="126">
        <v>1</v>
      </c>
      <c r="I5" s="151">
        <v>1992.5</v>
      </c>
    </row>
    <row r="6" spans="1:9" ht="24.75" customHeight="1">
      <c r="A6" s="200" t="s">
        <v>895</v>
      </c>
      <c r="B6" s="220" t="s">
        <v>896</v>
      </c>
      <c r="C6" s="127">
        <v>45677</v>
      </c>
      <c r="D6" s="126">
        <v>2085</v>
      </c>
      <c r="E6" s="126" t="s">
        <v>251</v>
      </c>
      <c r="F6" s="126" t="s">
        <v>437</v>
      </c>
      <c r="G6" s="126" t="s">
        <v>897</v>
      </c>
      <c r="H6" s="126">
        <v>1</v>
      </c>
      <c r="I6" s="151">
        <v>519.6</v>
      </c>
    </row>
    <row r="7" spans="1:9" ht="24.75" customHeight="1">
      <c r="A7" s="200" t="s">
        <v>898</v>
      </c>
      <c r="B7" s="194" t="s">
        <v>899</v>
      </c>
      <c r="C7" s="127">
        <v>45319</v>
      </c>
      <c r="D7" s="126">
        <v>2090</v>
      </c>
      <c r="E7" s="126" t="s">
        <v>900</v>
      </c>
      <c r="F7" s="126" t="s">
        <v>549</v>
      </c>
      <c r="G7" s="128" t="s">
        <v>901</v>
      </c>
      <c r="H7" s="126">
        <v>1</v>
      </c>
      <c r="I7" s="151">
        <v>49000</v>
      </c>
    </row>
    <row r="8" spans="1:9" ht="24.75" customHeight="1">
      <c r="A8" s="200" t="s">
        <v>902</v>
      </c>
      <c r="B8" s="195" t="s">
        <v>45</v>
      </c>
      <c r="C8" s="127">
        <v>45680</v>
      </c>
      <c r="D8" s="126">
        <v>2086</v>
      </c>
      <c r="E8" s="126" t="s">
        <v>147</v>
      </c>
      <c r="F8" s="126" t="s">
        <v>587</v>
      </c>
      <c r="G8" s="126" t="s">
        <v>391</v>
      </c>
      <c r="H8" s="126">
        <v>1</v>
      </c>
      <c r="I8" s="151">
        <v>9780</v>
      </c>
    </row>
    <row r="9" spans="1:9" ht="24.75" customHeight="1">
      <c r="A9" s="200" t="s">
        <v>903</v>
      </c>
      <c r="B9" s="195" t="s">
        <v>904</v>
      </c>
      <c r="C9" s="127">
        <v>45686</v>
      </c>
      <c r="D9" s="126">
        <v>2094</v>
      </c>
      <c r="E9" s="126" t="s">
        <v>357</v>
      </c>
      <c r="F9" s="126" t="s">
        <v>373</v>
      </c>
      <c r="G9" s="126" t="s">
        <v>490</v>
      </c>
      <c r="H9" s="126">
        <v>1</v>
      </c>
      <c r="I9" s="151">
        <v>20</v>
      </c>
    </row>
  </sheetData>
  <autoFilter ref="A1:I9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90" zoomScaleNormal="90" workbookViewId="0">
      <pane ySplit="1" topLeftCell="A2" activePane="bottomLeft" state="frozen"/>
      <selection pane="bottomLeft" activeCell="A11" sqref="A11"/>
    </sheetView>
  </sheetViews>
  <sheetFormatPr defaultColWidth="9.140625" defaultRowHeight="15"/>
  <cols>
    <col min="1" max="1" width="25.7109375" style="456" customWidth="1"/>
    <col min="2" max="2" width="52.42578125" style="457" customWidth="1"/>
    <col min="3" max="5" width="12.7109375" style="456" customWidth="1"/>
    <col min="6" max="6" width="47.28515625" style="431" customWidth="1"/>
    <col min="7" max="7" width="55.5703125" style="431" customWidth="1"/>
    <col min="8" max="8" width="12.7109375" style="431" customWidth="1"/>
    <col min="9" max="9" width="17.5703125" style="458" customWidth="1"/>
    <col min="10" max="16384" width="9.140625" style="438"/>
  </cols>
  <sheetData>
    <row r="1" spans="1:9" s="431" customFormat="1" ht="45">
      <c r="A1" s="430" t="s">
        <v>350</v>
      </c>
      <c r="B1" s="343" t="s">
        <v>351</v>
      </c>
      <c r="C1" s="343" t="s">
        <v>885</v>
      </c>
      <c r="D1" s="343" t="s">
        <v>353</v>
      </c>
      <c r="E1" s="343" t="s">
        <v>89</v>
      </c>
      <c r="F1" s="341" t="s">
        <v>90</v>
      </c>
      <c r="G1" s="343" t="s">
        <v>92</v>
      </c>
      <c r="H1" s="343" t="s">
        <v>4</v>
      </c>
      <c r="I1" s="421" t="s">
        <v>354</v>
      </c>
    </row>
    <row r="2" spans="1:9" ht="24.75" customHeight="1">
      <c r="A2" s="432" t="s">
        <v>905</v>
      </c>
      <c r="B2" s="436" t="s">
        <v>906</v>
      </c>
      <c r="C2" s="435">
        <v>45701</v>
      </c>
      <c r="D2" s="433">
        <v>2101</v>
      </c>
      <c r="E2" s="433" t="s">
        <v>251</v>
      </c>
      <c r="F2" s="433" t="s">
        <v>782</v>
      </c>
      <c r="G2" s="433" t="s">
        <v>907</v>
      </c>
      <c r="H2" s="433">
        <v>1</v>
      </c>
      <c r="I2" s="437">
        <v>29933.1</v>
      </c>
    </row>
    <row r="3" spans="1:9" ht="24.75" customHeight="1">
      <c r="A3" s="432" t="s">
        <v>908</v>
      </c>
      <c r="B3" s="439" t="s">
        <v>909</v>
      </c>
      <c r="C3" s="435">
        <v>45700</v>
      </c>
      <c r="D3" s="433">
        <v>2099</v>
      </c>
      <c r="E3" s="433" t="s">
        <v>114</v>
      </c>
      <c r="F3" s="440" t="s">
        <v>910</v>
      </c>
      <c r="G3" s="441" t="s">
        <v>911</v>
      </c>
      <c r="H3" s="434" t="s">
        <v>599</v>
      </c>
      <c r="I3" s="442">
        <v>577</v>
      </c>
    </row>
    <row r="4" spans="1:9" ht="24.75" customHeight="1">
      <c r="A4" s="398" t="s">
        <v>912</v>
      </c>
      <c r="B4" s="443" t="s">
        <v>913</v>
      </c>
      <c r="C4" s="435">
        <v>45700</v>
      </c>
      <c r="D4" s="433">
        <v>2100</v>
      </c>
      <c r="E4" s="433" t="s">
        <v>357</v>
      </c>
      <c r="F4" s="433" t="s">
        <v>358</v>
      </c>
      <c r="G4" s="444" t="s">
        <v>914</v>
      </c>
      <c r="H4" s="433">
        <v>1</v>
      </c>
      <c r="I4" s="437">
        <v>4420</v>
      </c>
    </row>
    <row r="5" spans="1:9" ht="24.75" customHeight="1">
      <c r="A5" s="445" t="s">
        <v>915</v>
      </c>
      <c r="B5" s="446" t="s">
        <v>916</v>
      </c>
      <c r="C5" s="435">
        <v>45708</v>
      </c>
      <c r="D5" s="433">
        <v>2103</v>
      </c>
      <c r="E5" s="433" t="s">
        <v>114</v>
      </c>
      <c r="F5" s="433" t="s">
        <v>786</v>
      </c>
      <c r="G5" s="433" t="s">
        <v>558</v>
      </c>
      <c r="H5" s="433">
        <v>2</v>
      </c>
      <c r="I5" s="437">
        <v>1911.27</v>
      </c>
    </row>
    <row r="6" spans="1:9" ht="24.75" customHeight="1">
      <c r="A6" s="445" t="s">
        <v>917</v>
      </c>
      <c r="B6" s="448" t="s">
        <v>918</v>
      </c>
      <c r="C6" s="435">
        <v>45705</v>
      </c>
      <c r="D6" s="433">
        <v>2106</v>
      </c>
      <c r="E6" s="433" t="s">
        <v>114</v>
      </c>
      <c r="F6" s="139" t="s">
        <v>919</v>
      </c>
      <c r="G6" s="433" t="s">
        <v>920</v>
      </c>
      <c r="H6" s="433">
        <v>1</v>
      </c>
      <c r="I6" s="437">
        <v>12500</v>
      </c>
    </row>
    <row r="7" spans="1:9" ht="24.75" customHeight="1">
      <c r="A7" s="445" t="s">
        <v>921</v>
      </c>
      <c r="B7" s="446" t="s">
        <v>435</v>
      </c>
      <c r="C7" s="435">
        <v>45707</v>
      </c>
      <c r="D7" s="433">
        <v>2108</v>
      </c>
      <c r="E7" s="433" t="s">
        <v>251</v>
      </c>
      <c r="F7" s="433" t="s">
        <v>437</v>
      </c>
      <c r="G7" s="444" t="s">
        <v>922</v>
      </c>
      <c r="H7" s="433">
        <v>1</v>
      </c>
      <c r="I7" s="437">
        <v>234.48</v>
      </c>
    </row>
    <row r="8" spans="1:9" ht="24.75" customHeight="1">
      <c r="A8" s="449" t="s">
        <v>923</v>
      </c>
      <c r="B8" s="451" t="s">
        <v>924</v>
      </c>
      <c r="C8" s="450">
        <v>45707</v>
      </c>
      <c r="D8" s="447">
        <v>2107</v>
      </c>
      <c r="E8" s="447" t="s">
        <v>357</v>
      </c>
      <c r="F8" s="447" t="s">
        <v>358</v>
      </c>
      <c r="G8" s="447" t="s">
        <v>925</v>
      </c>
      <c r="H8" s="447">
        <v>1</v>
      </c>
      <c r="I8" s="452">
        <v>2933</v>
      </c>
    </row>
    <row r="9" spans="1:9" ht="24.75" customHeight="1">
      <c r="A9" s="445" t="s">
        <v>926</v>
      </c>
      <c r="B9" s="453" t="s">
        <v>927</v>
      </c>
      <c r="C9" s="454">
        <v>45712</v>
      </c>
      <c r="D9" s="445">
        <v>2109</v>
      </c>
      <c r="E9" s="445" t="s">
        <v>251</v>
      </c>
      <c r="F9" s="433" t="s">
        <v>928</v>
      </c>
      <c r="G9" s="433" t="s">
        <v>929</v>
      </c>
      <c r="H9" s="433">
        <v>1</v>
      </c>
      <c r="I9" s="437" t="s">
        <v>930</v>
      </c>
    </row>
    <row r="10" spans="1:9" ht="24.75" customHeight="1">
      <c r="A10" s="445" t="s">
        <v>931</v>
      </c>
      <c r="B10" s="446" t="s">
        <v>932</v>
      </c>
      <c r="C10" s="454">
        <v>45709</v>
      </c>
      <c r="D10" s="445">
        <v>2111</v>
      </c>
      <c r="E10" s="445" t="s">
        <v>114</v>
      </c>
      <c r="F10" s="433" t="s">
        <v>933</v>
      </c>
      <c r="G10" s="433" t="s">
        <v>934</v>
      </c>
      <c r="H10" s="433">
        <v>1</v>
      </c>
      <c r="I10" s="455">
        <v>7800</v>
      </c>
    </row>
    <row r="11" spans="1:9" ht="24.75" customHeight="1">
      <c r="A11" s="445" t="s">
        <v>935</v>
      </c>
      <c r="B11" s="446" t="s">
        <v>936</v>
      </c>
      <c r="C11" s="435">
        <v>45709</v>
      </c>
      <c r="D11" s="433">
        <v>2110</v>
      </c>
      <c r="E11" s="433" t="s">
        <v>357</v>
      </c>
      <c r="F11" s="433" t="s">
        <v>373</v>
      </c>
      <c r="G11" s="433" t="s">
        <v>490</v>
      </c>
      <c r="H11" s="433">
        <v>1</v>
      </c>
      <c r="I11" s="437">
        <v>22.5</v>
      </c>
    </row>
    <row r="12" spans="1:9" ht="24.75" customHeight="1">
      <c r="A12" s="445" t="s">
        <v>937</v>
      </c>
      <c r="B12" s="453" t="s">
        <v>938</v>
      </c>
      <c r="C12" s="435">
        <v>45713</v>
      </c>
      <c r="D12" s="433">
        <v>2113</v>
      </c>
      <c r="E12" s="433" t="s">
        <v>745</v>
      </c>
      <c r="F12" s="433" t="s">
        <v>437</v>
      </c>
      <c r="G12" s="433" t="s">
        <v>939</v>
      </c>
      <c r="H12" s="433">
        <v>1</v>
      </c>
      <c r="I12" s="437">
        <v>450</v>
      </c>
    </row>
  </sheetData>
  <autoFilter ref="A1:I12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90" zoomScaleNormal="90" workbookViewId="0">
      <pane ySplit="1" topLeftCell="A2" activePane="bottomLeft" state="frozen"/>
      <selection pane="bottomLeft" activeCell="A9" sqref="A9"/>
    </sheetView>
  </sheetViews>
  <sheetFormatPr defaultColWidth="9.140625" defaultRowHeight="15"/>
  <cols>
    <col min="1" max="1" width="25.7109375" style="188" customWidth="1"/>
    <col min="2" max="2" width="61.5703125" style="196" customWidth="1"/>
    <col min="3" max="4" width="12.7109375" style="188" customWidth="1"/>
    <col min="5" max="5" width="54.85546875" style="18" bestFit="1" customWidth="1"/>
    <col min="6" max="6" width="55.5703125" style="18" customWidth="1"/>
    <col min="7" max="7" width="12.7109375" style="18" customWidth="1"/>
    <col min="8" max="8" width="17.5703125" style="204" customWidth="1"/>
    <col min="9" max="9" width="27.28515625" bestFit="1" customWidth="1"/>
  </cols>
  <sheetData>
    <row r="1" spans="1:8" s="18" customFormat="1" ht="30">
      <c r="A1" s="212" t="s">
        <v>350</v>
      </c>
      <c r="B1" s="125" t="s">
        <v>351</v>
      </c>
      <c r="C1" s="125" t="s">
        <v>353</v>
      </c>
      <c r="D1" s="125" t="s">
        <v>89</v>
      </c>
      <c r="E1" s="124" t="s">
        <v>90</v>
      </c>
      <c r="F1" s="125" t="s">
        <v>92</v>
      </c>
      <c r="G1" s="125" t="s">
        <v>4</v>
      </c>
      <c r="H1" s="203" t="s">
        <v>354</v>
      </c>
    </row>
    <row r="2" spans="1:8" ht="30" customHeight="1">
      <c r="A2" s="198" t="s">
        <v>940</v>
      </c>
      <c r="B2" s="223" t="s">
        <v>941</v>
      </c>
      <c r="C2" s="126">
        <v>2114</v>
      </c>
      <c r="D2" s="126" t="s">
        <v>942</v>
      </c>
      <c r="E2" s="135" t="s">
        <v>368</v>
      </c>
      <c r="F2" s="126" t="s">
        <v>943</v>
      </c>
      <c r="G2" s="126">
        <v>1</v>
      </c>
      <c r="H2" s="151">
        <v>4000</v>
      </c>
    </row>
    <row r="3" spans="1:8" ht="27" customHeight="1">
      <c r="A3" s="200" t="s">
        <v>944</v>
      </c>
      <c r="B3" s="220" t="s">
        <v>945</v>
      </c>
      <c r="C3" s="126">
        <v>2115</v>
      </c>
      <c r="D3" s="198" t="s">
        <v>399</v>
      </c>
      <c r="E3" s="199" t="s">
        <v>946</v>
      </c>
      <c r="F3" s="224" t="s">
        <v>947</v>
      </c>
      <c r="G3" s="185">
        <v>1</v>
      </c>
      <c r="H3" s="221">
        <v>25200</v>
      </c>
    </row>
    <row r="4" spans="1:8" ht="28.5" customHeight="1">
      <c r="A4" s="200" t="s">
        <v>948</v>
      </c>
      <c r="B4" s="223" t="s">
        <v>949</v>
      </c>
      <c r="C4" s="126">
        <v>2117</v>
      </c>
      <c r="D4" s="126" t="s">
        <v>399</v>
      </c>
      <c r="E4" s="186" t="s">
        <v>946</v>
      </c>
      <c r="F4" s="163" t="s">
        <v>430</v>
      </c>
      <c r="G4" s="126">
        <v>1</v>
      </c>
      <c r="H4" s="151">
        <v>20814</v>
      </c>
    </row>
    <row r="5" spans="1:8" ht="27" customHeight="1">
      <c r="A5" s="159" t="s">
        <v>950</v>
      </c>
      <c r="B5" s="194" t="s">
        <v>951</v>
      </c>
      <c r="C5" s="126">
        <v>2116</v>
      </c>
      <c r="D5" s="126" t="s">
        <v>251</v>
      </c>
      <c r="E5" s="126" t="s">
        <v>928</v>
      </c>
      <c r="F5" s="135" t="s">
        <v>322</v>
      </c>
      <c r="G5" s="126">
        <v>2</v>
      </c>
      <c r="H5" s="151">
        <v>473.28</v>
      </c>
    </row>
    <row r="6" spans="1:8" ht="30">
      <c r="A6" s="159" t="s">
        <v>952</v>
      </c>
      <c r="B6" s="222" t="s">
        <v>492</v>
      </c>
      <c r="C6" s="126" t="s">
        <v>953</v>
      </c>
      <c r="D6" s="126" t="s">
        <v>277</v>
      </c>
      <c r="E6" s="198" t="s">
        <v>866</v>
      </c>
      <c r="F6" s="128" t="s">
        <v>954</v>
      </c>
      <c r="G6" s="185">
        <v>7</v>
      </c>
      <c r="H6" s="151" t="s">
        <v>955</v>
      </c>
    </row>
    <row r="7" spans="1:8" ht="24.75" customHeight="1">
      <c r="A7" s="159" t="s">
        <v>956</v>
      </c>
      <c r="B7" s="195" t="s">
        <v>957</v>
      </c>
      <c r="C7" s="126">
        <v>2121</v>
      </c>
      <c r="D7" s="126" t="s">
        <v>958</v>
      </c>
      <c r="E7" s="126" t="s">
        <v>959</v>
      </c>
      <c r="F7" s="163" t="s">
        <v>960</v>
      </c>
      <c r="G7" s="126">
        <v>1</v>
      </c>
      <c r="H7" s="151">
        <v>99.9</v>
      </c>
    </row>
    <row r="8" spans="1:8" ht="24.75" customHeight="1">
      <c r="A8" s="207" t="s">
        <v>961</v>
      </c>
      <c r="B8" s="193" t="s">
        <v>962</v>
      </c>
      <c r="C8" s="135">
        <v>2123</v>
      </c>
      <c r="D8" s="135" t="s">
        <v>114</v>
      </c>
      <c r="E8" s="135" t="s">
        <v>963</v>
      </c>
      <c r="F8" s="135" t="s">
        <v>964</v>
      </c>
      <c r="G8" s="135">
        <v>1</v>
      </c>
      <c r="H8" s="206">
        <v>646.29999999999995</v>
      </c>
    </row>
    <row r="9" spans="1:8" ht="24.75" customHeight="1">
      <c r="A9" s="159" t="s">
        <v>965</v>
      </c>
      <c r="B9" s="194" t="s">
        <v>966</v>
      </c>
      <c r="C9" s="126">
        <v>2126</v>
      </c>
      <c r="D9" s="126" t="s">
        <v>399</v>
      </c>
      <c r="E9" s="126" t="s">
        <v>358</v>
      </c>
      <c r="F9" s="126" t="s">
        <v>967</v>
      </c>
      <c r="G9" s="126">
        <v>30</v>
      </c>
      <c r="H9" s="151">
        <v>2710</v>
      </c>
    </row>
    <row r="10" spans="1:8" ht="24.75" customHeight="1">
      <c r="A10" s="231" t="s">
        <v>968</v>
      </c>
      <c r="B10" s="232" t="s">
        <v>969</v>
      </c>
      <c r="C10" s="159">
        <v>2127</v>
      </c>
      <c r="D10" s="159" t="s">
        <v>357</v>
      </c>
      <c r="E10" s="126" t="s">
        <v>358</v>
      </c>
      <c r="F10" s="126" t="s">
        <v>970</v>
      </c>
      <c r="G10" s="126">
        <v>1</v>
      </c>
      <c r="H10" s="151">
        <v>4460</v>
      </c>
    </row>
    <row r="11" spans="1:8" ht="24.75" customHeight="1"/>
  </sheetData>
  <autoFilter ref="A1:I10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90" zoomScaleNormal="90" workbookViewId="0">
      <pane ySplit="1" topLeftCell="A2" activePane="bottomLeft" state="frozen"/>
      <selection pane="bottomLeft" activeCell="A4" sqref="A4"/>
    </sheetView>
  </sheetViews>
  <sheetFormatPr defaultColWidth="9.140625" defaultRowHeight="15"/>
  <cols>
    <col min="1" max="1" width="25.7109375" style="188" customWidth="1"/>
    <col min="2" max="2" width="63.140625" style="196" customWidth="1"/>
    <col min="3" max="5" width="12.7109375" style="188" customWidth="1"/>
    <col min="6" max="6" width="54.85546875" style="18" bestFit="1" customWidth="1"/>
    <col min="7" max="7" width="55.5703125" style="18" customWidth="1"/>
    <col min="8" max="8" width="12.7109375" style="18" customWidth="1"/>
    <col min="9" max="9" width="17.5703125" style="204" customWidth="1"/>
  </cols>
  <sheetData>
    <row r="1" spans="1:9" s="18" customFormat="1" ht="45">
      <c r="A1" s="212" t="s">
        <v>350</v>
      </c>
      <c r="B1" s="125" t="s">
        <v>351</v>
      </c>
      <c r="C1" s="125" t="s">
        <v>885</v>
      </c>
      <c r="D1" s="125" t="s">
        <v>353</v>
      </c>
      <c r="E1" s="125" t="s">
        <v>89</v>
      </c>
      <c r="F1" s="124" t="s">
        <v>90</v>
      </c>
      <c r="G1" s="229" t="s">
        <v>92</v>
      </c>
      <c r="H1" s="229" t="s">
        <v>4</v>
      </c>
      <c r="I1" s="203" t="s">
        <v>354</v>
      </c>
    </row>
    <row r="2" spans="1:9" ht="32.25" customHeight="1">
      <c r="A2" s="198" t="s">
        <v>971</v>
      </c>
      <c r="B2" s="226" t="s">
        <v>529</v>
      </c>
      <c r="C2" s="127">
        <v>45751</v>
      </c>
      <c r="D2" s="126">
        <v>2129</v>
      </c>
      <c r="E2" s="126" t="s">
        <v>114</v>
      </c>
      <c r="F2" s="155" t="s">
        <v>972</v>
      </c>
      <c r="G2" s="126" t="s">
        <v>531</v>
      </c>
      <c r="H2" s="126">
        <v>1</v>
      </c>
      <c r="I2" s="228">
        <v>24600</v>
      </c>
    </row>
    <row r="3" spans="1:9" ht="39" customHeight="1">
      <c r="A3" s="200" t="s">
        <v>973</v>
      </c>
      <c r="B3" s="220" t="s">
        <v>974</v>
      </c>
      <c r="C3" s="201">
        <v>45755</v>
      </c>
      <c r="D3" s="126">
        <v>2132</v>
      </c>
      <c r="E3" s="198" t="s">
        <v>114</v>
      </c>
      <c r="F3" s="198" t="s">
        <v>544</v>
      </c>
      <c r="G3" s="227" t="s">
        <v>975</v>
      </c>
      <c r="H3" s="126">
        <v>75</v>
      </c>
      <c r="I3" s="221">
        <v>5250</v>
      </c>
    </row>
    <row r="4" spans="1:9" ht="24.75" customHeight="1">
      <c r="A4" s="200" t="s">
        <v>976</v>
      </c>
      <c r="B4" s="245" t="s">
        <v>977</v>
      </c>
      <c r="C4" s="127">
        <v>45755</v>
      </c>
      <c r="D4" s="126">
        <v>2134</v>
      </c>
      <c r="E4" s="126" t="s">
        <v>357</v>
      </c>
      <c r="F4" s="198" t="s">
        <v>978</v>
      </c>
      <c r="G4" s="154" t="s">
        <v>979</v>
      </c>
      <c r="H4" s="126">
        <v>1</v>
      </c>
      <c r="I4" s="228">
        <v>10800</v>
      </c>
    </row>
    <row r="5" spans="1:9" ht="24.75" customHeight="1">
      <c r="A5" s="159" t="s">
        <v>980</v>
      </c>
      <c r="B5" s="194" t="s">
        <v>981</v>
      </c>
      <c r="C5" s="127">
        <v>45764</v>
      </c>
      <c r="D5" s="126">
        <v>2136</v>
      </c>
      <c r="E5" s="126" t="s">
        <v>251</v>
      </c>
      <c r="F5" s="198" t="s">
        <v>394</v>
      </c>
      <c r="G5" s="126" t="s">
        <v>982</v>
      </c>
      <c r="H5" s="126">
        <v>4</v>
      </c>
      <c r="I5" s="228">
        <v>386.06</v>
      </c>
    </row>
    <row r="6" spans="1:9" ht="24.75" customHeight="1">
      <c r="A6" s="159" t="s">
        <v>983</v>
      </c>
      <c r="B6" s="194" t="s">
        <v>984</v>
      </c>
      <c r="C6" s="127">
        <v>45777</v>
      </c>
      <c r="D6" s="126">
        <v>2141</v>
      </c>
      <c r="E6" s="126" t="s">
        <v>114</v>
      </c>
      <c r="F6" s="198" t="s">
        <v>368</v>
      </c>
      <c r="G6" s="126" t="s">
        <v>540</v>
      </c>
      <c r="H6" s="126">
        <v>1</v>
      </c>
      <c r="I6" s="228">
        <v>56430.07</v>
      </c>
    </row>
    <row r="7" spans="1:9" ht="24.75" customHeight="1">
      <c r="A7" s="207" t="s">
        <v>985</v>
      </c>
      <c r="B7" s="230" t="s">
        <v>986</v>
      </c>
      <c r="C7" s="136">
        <v>45772</v>
      </c>
      <c r="D7" s="135">
        <v>2137</v>
      </c>
      <c r="E7" s="126" t="s">
        <v>357</v>
      </c>
      <c r="F7" s="186" t="s">
        <v>169</v>
      </c>
      <c r="G7" s="199" t="s">
        <v>987</v>
      </c>
      <c r="H7" s="149">
        <v>95</v>
      </c>
      <c r="I7" s="206">
        <v>28.8</v>
      </c>
    </row>
    <row r="8" spans="1:9" ht="24.75" customHeight="1">
      <c r="A8" s="159" t="s">
        <v>988</v>
      </c>
      <c r="B8" s="194" t="s">
        <v>989</v>
      </c>
      <c r="C8" s="127">
        <v>45777</v>
      </c>
      <c r="D8" s="126">
        <v>2140</v>
      </c>
      <c r="E8" s="126" t="s">
        <v>357</v>
      </c>
      <c r="F8" s="135" t="s">
        <v>358</v>
      </c>
      <c r="G8" s="126" t="s">
        <v>925</v>
      </c>
      <c r="H8" s="126">
        <v>500</v>
      </c>
      <c r="I8" s="151">
        <v>11850</v>
      </c>
    </row>
    <row r="9" spans="1:9" s="183" customFormat="1" ht="24.75" customHeight="1">
      <c r="A9" s="126" t="s">
        <v>990</v>
      </c>
      <c r="B9" s="194" t="s">
        <v>991</v>
      </c>
      <c r="C9" s="225">
        <v>45755</v>
      </c>
      <c r="D9" s="126">
        <v>2130</v>
      </c>
      <c r="E9" s="198" t="s">
        <v>992</v>
      </c>
      <c r="F9" s="199" t="s">
        <v>993</v>
      </c>
      <c r="G9" s="186" t="s">
        <v>994</v>
      </c>
      <c r="H9" s="126">
        <v>1</v>
      </c>
      <c r="I9" s="151">
        <v>43315.7</v>
      </c>
    </row>
    <row r="10" spans="1:9" s="248" customFormat="1" ht="24.75" customHeight="1">
      <c r="A10" s="246" t="s">
        <v>995</v>
      </c>
      <c r="B10" s="216" t="s">
        <v>996</v>
      </c>
      <c r="C10" s="215">
        <v>45782</v>
      </c>
      <c r="D10" s="214">
        <v>2142</v>
      </c>
      <c r="E10" s="214" t="s">
        <v>114</v>
      </c>
      <c r="F10" s="247" t="s">
        <v>786</v>
      </c>
      <c r="G10" s="214" t="s">
        <v>997</v>
      </c>
      <c r="H10" s="214">
        <v>1</v>
      </c>
      <c r="I10" s="219">
        <v>1629.69</v>
      </c>
    </row>
  </sheetData>
  <autoFilter ref="A1:I10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pane ySplit="1" topLeftCell="A2" activePane="bottomLeft" state="frozen"/>
      <selection pane="bottomLeft" activeCell="A6" sqref="A6"/>
    </sheetView>
  </sheetViews>
  <sheetFormatPr defaultColWidth="9.140625" defaultRowHeight="15"/>
  <cols>
    <col min="1" max="1" width="25.7109375" style="188" customWidth="1"/>
    <col min="2" max="2" width="53.85546875" style="196" customWidth="1"/>
    <col min="3" max="5" width="12.7109375" style="188" customWidth="1"/>
    <col min="6" max="6" width="54.85546875" style="18" bestFit="1" customWidth="1"/>
    <col min="7" max="7" width="55.5703125" style="18" customWidth="1"/>
    <col min="8" max="8" width="12.7109375" style="18" customWidth="1"/>
    <col min="9" max="9" width="17.5703125" style="204" customWidth="1"/>
    <col min="10" max="10" width="38.7109375" customWidth="1"/>
  </cols>
  <sheetData>
    <row r="1" spans="1:9" s="18" customFormat="1" ht="45">
      <c r="A1" s="212" t="s">
        <v>350</v>
      </c>
      <c r="B1" s="125" t="s">
        <v>351</v>
      </c>
      <c r="C1" s="125" t="s">
        <v>885</v>
      </c>
      <c r="D1" s="125" t="s">
        <v>353</v>
      </c>
      <c r="E1" s="125" t="s">
        <v>89</v>
      </c>
      <c r="F1" s="124" t="s">
        <v>90</v>
      </c>
      <c r="G1" s="229" t="s">
        <v>92</v>
      </c>
      <c r="H1" s="229" t="s">
        <v>4</v>
      </c>
      <c r="I1" s="203" t="s">
        <v>354</v>
      </c>
    </row>
    <row r="2" spans="1:9" ht="24.75" customHeight="1">
      <c r="A2" s="159" t="s">
        <v>998</v>
      </c>
      <c r="B2" s="194" t="s">
        <v>999</v>
      </c>
      <c r="C2" s="127">
        <v>45783</v>
      </c>
      <c r="D2" s="126">
        <v>2143</v>
      </c>
      <c r="E2" s="126" t="s">
        <v>357</v>
      </c>
      <c r="F2" s="126" t="s">
        <v>358</v>
      </c>
      <c r="G2" s="128" t="s">
        <v>925</v>
      </c>
      <c r="H2" s="126">
        <v>250</v>
      </c>
      <c r="I2" s="151">
        <v>2585</v>
      </c>
    </row>
    <row r="3" spans="1:9" ht="24.75" customHeight="1">
      <c r="A3" s="159" t="s">
        <v>1000</v>
      </c>
      <c r="B3" s="194" t="s">
        <v>582</v>
      </c>
      <c r="C3" s="127">
        <v>45793</v>
      </c>
      <c r="D3" s="126">
        <v>2145</v>
      </c>
      <c r="E3" s="126" t="s">
        <v>114</v>
      </c>
      <c r="F3" s="126" t="s">
        <v>583</v>
      </c>
      <c r="G3" s="126" t="s">
        <v>584</v>
      </c>
      <c r="H3" s="126">
        <v>1</v>
      </c>
      <c r="I3" s="202">
        <v>7000</v>
      </c>
    </row>
    <row r="4" spans="1:9" ht="24.75" customHeight="1">
      <c r="A4" s="159" t="s">
        <v>1001</v>
      </c>
      <c r="B4" s="195" t="s">
        <v>1002</v>
      </c>
      <c r="C4" s="127">
        <v>45791</v>
      </c>
      <c r="D4" s="126">
        <v>2144</v>
      </c>
      <c r="E4" s="126" t="s">
        <v>114</v>
      </c>
      <c r="F4" s="126" t="s">
        <v>786</v>
      </c>
      <c r="G4" s="126" t="s">
        <v>558</v>
      </c>
      <c r="H4" s="126">
        <v>1</v>
      </c>
      <c r="I4" s="202">
        <v>316.23</v>
      </c>
    </row>
    <row r="5" spans="1:9" ht="24.75" customHeight="1">
      <c r="A5" s="159" t="s">
        <v>1003</v>
      </c>
      <c r="B5" s="195" t="s">
        <v>1004</v>
      </c>
      <c r="C5" s="127">
        <v>45796</v>
      </c>
      <c r="D5" s="126">
        <v>2146</v>
      </c>
      <c r="E5" s="126" t="s">
        <v>357</v>
      </c>
      <c r="F5" s="126" t="s">
        <v>494</v>
      </c>
      <c r="G5" s="126" t="s">
        <v>1005</v>
      </c>
      <c r="H5" s="126">
        <v>4</v>
      </c>
      <c r="I5" s="202">
        <v>3115.2</v>
      </c>
    </row>
    <row r="6" spans="1:9" ht="24.75" customHeight="1">
      <c r="A6" s="159" t="s">
        <v>1006</v>
      </c>
      <c r="B6" s="195" t="s">
        <v>1007</v>
      </c>
      <c r="C6" s="159"/>
      <c r="D6" s="126">
        <v>2148</v>
      </c>
      <c r="E6" s="126" t="s">
        <v>357</v>
      </c>
      <c r="F6" t="s">
        <v>1008</v>
      </c>
      <c r="G6" s="126" t="s">
        <v>1009</v>
      </c>
      <c r="H6" s="126">
        <v>1</v>
      </c>
      <c r="I6" s="202">
        <v>5295</v>
      </c>
    </row>
    <row r="7" spans="1:9" ht="24.75" customHeight="1">
      <c r="A7" s="159" t="s">
        <v>1010</v>
      </c>
      <c r="B7" s="194" t="s">
        <v>1011</v>
      </c>
      <c r="C7" s="127">
        <v>45799</v>
      </c>
      <c r="D7" s="126">
        <v>2150</v>
      </c>
      <c r="E7" s="126" t="s">
        <v>251</v>
      </c>
      <c r="F7" s="126" t="s">
        <v>437</v>
      </c>
      <c r="G7" s="126" t="s">
        <v>1012</v>
      </c>
      <c r="H7" s="126">
        <v>1</v>
      </c>
      <c r="I7" s="202">
        <v>222.1</v>
      </c>
    </row>
    <row r="8" spans="1:9" ht="45" customHeight="1">
      <c r="A8" s="159" t="s">
        <v>1013</v>
      </c>
      <c r="B8" s="194" t="s">
        <v>1014</v>
      </c>
      <c r="C8" s="127">
        <v>45800</v>
      </c>
      <c r="D8" s="126">
        <v>2151</v>
      </c>
      <c r="E8" s="126" t="s">
        <v>357</v>
      </c>
      <c r="F8" s="126" t="s">
        <v>1015</v>
      </c>
      <c r="G8" s="126" t="s">
        <v>1016</v>
      </c>
      <c r="H8" s="126">
        <v>90</v>
      </c>
      <c r="I8" s="202">
        <v>1110</v>
      </c>
    </row>
    <row r="9" spans="1:9" ht="24.75" customHeight="1"/>
    <row r="10" spans="1:9" ht="24.75" customHeight="1"/>
    <row r="11" spans="1:9" ht="24.75" customHeight="1"/>
    <row r="12" spans="1:9" ht="24.75" customHeight="1"/>
    <row r="13" spans="1:9" ht="24.75" customHeight="1"/>
    <row r="14" spans="1:9" ht="24.75" customHeight="1"/>
    <row r="15" spans="1:9" ht="24.75" customHeight="1"/>
  </sheetData>
  <autoFilter ref="A1:J8"/>
  <printOptions gridLines="1"/>
  <pageMargins left="0.23622047244094491" right="0.23622047244094491" top="0.39370078740157483" bottom="0.35433070866141736" header="0.31496062992125984" footer="0.31496062992125984"/>
  <pageSetup paperSize="9" scale="6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E41A205F72D149A793DD01F51411EB" ma:contentTypeVersion="13" ma:contentTypeDescription="Crie um novo documento." ma:contentTypeScope="" ma:versionID="57a3150ca231c229cb5028af34fe7d43">
  <xsd:schema xmlns:xsd="http://www.w3.org/2001/XMLSchema" xmlns:xs="http://www.w3.org/2001/XMLSchema" xmlns:p="http://schemas.microsoft.com/office/2006/metadata/properties" xmlns:ns2="b1be1044-a34f-4e5a-8367-74f337ec84e9" xmlns:ns3="bcefa5e1-c8d5-408a-97d9-a8803a3bb8c6" targetNamespace="http://schemas.microsoft.com/office/2006/metadata/properties" ma:root="true" ma:fieldsID="1fc1209814917b03bffa2c57f8c11931" ns2:_="" ns3:_="">
    <xsd:import namespace="b1be1044-a34f-4e5a-8367-74f337ec84e9"/>
    <xsd:import namespace="bcefa5e1-c8d5-408a-97d9-a8803a3bb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e1044-a34f-4e5a-8367-74f337ec8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59ff3a8f-be3f-45a7-a2ef-86b259952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fa5e1-c8d5-408a-97d9-a8803a3bb8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a31515-aa99-4a38-869e-8ec91e618cf4}" ma:internalName="TaxCatchAll" ma:showField="CatchAllData" ma:web="bcefa5e1-c8d5-408a-97d9-a8803a3bb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e1044-a34f-4e5a-8367-74f337ec84e9">
      <Terms xmlns="http://schemas.microsoft.com/office/infopath/2007/PartnerControls"/>
    </lcf76f155ced4ddcb4097134ff3c332f>
    <TaxCatchAll xmlns="bcefa5e1-c8d5-408a-97d9-a8803a3bb8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0196E6-69CA-45A9-839F-D22611A68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e1044-a34f-4e5a-8367-74f337ec84e9"/>
    <ds:schemaRef ds:uri="bcefa5e1-c8d5-408a-97d9-a8803a3bb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E10B3A-D5E2-4AC1-AFEE-4D9725982ED0}">
  <ds:schemaRefs>
    <ds:schemaRef ds:uri="http://purl.org/dc/elements/1.1/"/>
    <ds:schemaRef ds:uri="bcefa5e1-c8d5-408a-97d9-a8803a3bb8c6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1be1044-a34f-4e5a-8367-74f337ec84e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3922BFC-47FB-4F23-824F-75301896A2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Aquis. de Bens e serv. 1º Sem.</vt:lpstr>
      <vt:lpstr>Aquis. de bens e serv. 2° sem.</vt:lpstr>
      <vt:lpstr>Claudio</vt:lpstr>
      <vt:lpstr>Dispensas - 2024 </vt:lpstr>
      <vt:lpstr>Dispensas Janeiro-2025</vt:lpstr>
      <vt:lpstr>Dispensas Fevereiro-2025</vt:lpstr>
      <vt:lpstr>Dispensas Março-2025</vt:lpstr>
      <vt:lpstr>Dispensas Abril - 2025</vt:lpstr>
      <vt:lpstr>Dispensas Maio - 2025</vt:lpstr>
      <vt:lpstr>Dispensas Junho - 2025</vt:lpstr>
      <vt:lpstr>Dispensas Julho- 2025</vt:lpstr>
      <vt:lpstr>Dispensas Agosto - 2025</vt:lpstr>
      <vt:lpstr>Dispensas Setembro - 2025</vt:lpstr>
      <vt:lpstr>Dispensas Outubro - 2025</vt:lpstr>
      <vt:lpstr>Dispensas Novembro - 2025</vt:lpstr>
      <vt:lpstr>Dispensas Dezembro - 2025</vt:lpstr>
      <vt:lpstr>'Aquis. de bens e serv. 2° sem.'!Titulos_de_impressao</vt:lpstr>
      <vt:lpstr>Claudio!Titulos_de_impressao</vt:lpstr>
      <vt:lpstr>'Dispensas - 2024 '!Titulos_de_impressao</vt:lpstr>
      <vt:lpstr>'Dispensas Abril - 2025'!Titulos_de_impressao</vt:lpstr>
      <vt:lpstr>'Dispensas Dezembro - 2025'!Titulos_de_impressao</vt:lpstr>
      <vt:lpstr>'Dispensas Fevereiro-2025'!Titulos_de_impressao</vt:lpstr>
      <vt:lpstr>'Dispensas Janeiro-2025'!Titulos_de_impressao</vt:lpstr>
      <vt:lpstr>'Dispensas Julho- 2025'!Titulos_de_impressao</vt:lpstr>
      <vt:lpstr>'Dispensas Junho - 2025'!Titulos_de_impressao</vt:lpstr>
      <vt:lpstr>'Dispensas Maio - 2025'!Titulos_de_impressao</vt:lpstr>
      <vt:lpstr>'Dispensas Março-2025'!Titulos_de_impressao</vt:lpstr>
      <vt:lpstr>'Dispensas Novembro - 2025'!Titulos_de_impressao</vt:lpstr>
      <vt:lpstr>'Dispensas Outubro - 2025'!Titulos_de_impressao</vt:lpstr>
      <vt:lpstr>'Dispensas Setembro - 2025'!Titulos_de_impressao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Isabela Cristina Carneiro</dc:creator>
  <cp:keywords/>
  <dc:description/>
  <cp:lastModifiedBy>Fernando Nogueira Lima Junior</cp:lastModifiedBy>
  <cp:revision/>
  <dcterms:created xsi:type="dcterms:W3CDTF">2020-01-09T17:06:54Z</dcterms:created>
  <dcterms:modified xsi:type="dcterms:W3CDTF">2026-04-10T14:39:27Z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0x01010062E41A205F72D149A793DD01F51411EB</vt:lpwstr>
  </property>
  <property fmtid="{D5CDD505-2E9C-101B-9397-08002B2CF9AE}" pid="3" name="MediaServiceImageTags">
    <vt:lpwstr/>
  </property>
</Properties>
</file>